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360" yWindow="105" windowWidth="11475" windowHeight="6210"/>
  </bookViews>
  <sheets>
    <sheet name="فرمول خرید کالا" sheetId="2" r:id="rId1"/>
    <sheet name="فرمول تک صورت وضعیت" sheetId="1" r:id="rId2"/>
  </sheets>
  <calcPr calcId="125725"/>
</workbook>
</file>

<file path=xl/calcChain.xml><?xml version="1.0" encoding="utf-8"?>
<calcChain xmlns="http://schemas.openxmlformats.org/spreadsheetml/2006/main">
  <c r="F15" i="1"/>
  <c r="E5"/>
  <c r="D5" i="2" l="1"/>
  <c r="E5" s="1"/>
  <c r="E7" l="1"/>
  <c r="E8" s="1"/>
  <c r="F5" i="1" l="1"/>
  <c r="I12" l="1"/>
  <c r="H12"/>
  <c r="G12"/>
  <c r="F12"/>
  <c r="E12"/>
  <c r="D12"/>
  <c r="J12" l="1"/>
  <c r="G10"/>
  <c r="C5"/>
  <c r="B5"/>
  <c r="H10"/>
  <c r="I10" s="1"/>
  <c r="G5" l="1"/>
  <c r="H5" s="1"/>
  <c r="D5"/>
  <c r="F10"/>
  <c r="I5" l="1"/>
  <c r="D10" l="1"/>
  <c r="E10" s="1"/>
  <c r="J10" l="1"/>
  <c r="J13" s="1"/>
</calcChain>
</file>

<file path=xl/sharedStrings.xml><?xml version="1.0" encoding="utf-8"?>
<sst xmlns="http://schemas.openxmlformats.org/spreadsheetml/2006/main" count="35" uniqueCount="33">
  <si>
    <t xml:space="preserve">اضافه ميگردد سهم بيمه كارفرما </t>
  </si>
  <si>
    <t xml:space="preserve">اضامه ميگردد ارزش افزوده </t>
  </si>
  <si>
    <t xml:space="preserve">جمع </t>
  </si>
  <si>
    <t xml:space="preserve">كسر بيمه </t>
  </si>
  <si>
    <t xml:space="preserve">كسر ارزش افزوده </t>
  </si>
  <si>
    <t xml:space="preserve">جمع كسورات </t>
  </si>
  <si>
    <t xml:space="preserve">خالص طلب پيمانكار </t>
  </si>
  <si>
    <t xml:space="preserve">ارزش افزوده </t>
  </si>
  <si>
    <t xml:space="preserve">جمع نهايي </t>
  </si>
  <si>
    <t xml:space="preserve">ضريب </t>
  </si>
  <si>
    <t xml:space="preserve">راهنمای استفاده </t>
  </si>
  <si>
    <t>مبلغ تخصیص در این سلول (سلول قرمز رنگ فرمول ) درج نمایید ، که بلافاصله مبلغ صورت وضعیت پیمانکار ( در سول نارنجی رنگ) محاسبه میشود.</t>
  </si>
  <si>
    <t>مبلغ صورت وضعیت (نارنجی رنگ) را در جدول و در ستون مبلغ صورت وضعیت (زرد رنگ) درج نمایید.با این حرکت کلیه کسورات ، حفظ قدرت خریدها و خالص پیمانکار محاسبه میشود.</t>
  </si>
  <si>
    <t xml:space="preserve">تفاوت زمانی  ( از تاریخ حواله تا تاریخ سررسید اسناد خزانه ) در سلول سبز رنگ بر حسب روز (روزشمار) درج نمایید </t>
  </si>
  <si>
    <t>با درج اطلاعات فوق ، نتایج بصورت ریال در سلول ها (سبز رنگ) محاسبه خواهد شد.</t>
  </si>
  <si>
    <t>در این سلول میتوان مبلغ ریالی به بالا یا پایین رند کرد (بصورت دستی)</t>
  </si>
  <si>
    <t>مبلغ صورت وضعيت  - ریال</t>
  </si>
  <si>
    <t xml:space="preserve">كسر حسن انجام كار - 10% </t>
  </si>
  <si>
    <t>مبلغ تخصیص - ریال</t>
  </si>
  <si>
    <t xml:space="preserve">حفظ قدرت خرید </t>
  </si>
  <si>
    <t xml:space="preserve">حفظ قدرت خرید -حق بیمه </t>
  </si>
  <si>
    <t>اصل حق بیمه</t>
  </si>
  <si>
    <t xml:space="preserve">مبلغ خالص طلبکار </t>
  </si>
  <si>
    <t>بازه زماني (برحسب روز)</t>
  </si>
  <si>
    <t xml:space="preserve">فرمول محاسبه اصل و حفظ قدرت خرید </t>
  </si>
  <si>
    <t>محاسبه اصل و حفظ قدرت خرید ( زمانیکه تخصیص مشخص باشد )</t>
  </si>
  <si>
    <t>میزان تخصیص</t>
  </si>
  <si>
    <t>بازه زمانی (روز)</t>
  </si>
  <si>
    <t>حفظ قدرت خرید برای بازه زمانی</t>
  </si>
  <si>
    <t>اصل مبلغ بدهی</t>
  </si>
  <si>
    <t>مبلغ حفظ قدرت خرید</t>
  </si>
  <si>
    <t>جمع</t>
  </si>
  <si>
    <t>اسنادخزانه پیمانکار</t>
  </si>
</sst>
</file>

<file path=xl/styles.xml><?xml version="1.0" encoding="utf-8"?>
<styleSheet xmlns="http://schemas.openxmlformats.org/spreadsheetml/2006/main">
  <numFmts count="1">
    <numFmt numFmtId="164" formatCode="#,##0.000"/>
  </numFmts>
  <fonts count="9">
    <font>
      <sz val="11"/>
      <color theme="1"/>
      <name val="Calibri"/>
      <family val="2"/>
      <scheme val="minor"/>
    </font>
    <font>
      <b/>
      <sz val="10"/>
      <color theme="1"/>
      <name val="B Titr"/>
      <charset val="178"/>
    </font>
    <font>
      <sz val="15"/>
      <color theme="1"/>
      <name val="B Nazanin"/>
      <charset val="178"/>
    </font>
    <font>
      <b/>
      <sz val="15"/>
      <color theme="1"/>
      <name val="B Nazanin"/>
      <charset val="178"/>
    </font>
    <font>
      <b/>
      <sz val="12"/>
      <color theme="1"/>
      <name val="B Mitra"/>
      <charset val="178"/>
    </font>
    <font>
      <b/>
      <sz val="9"/>
      <color theme="1"/>
      <name val="B Titr"/>
      <charset val="178"/>
    </font>
    <font>
      <b/>
      <sz val="9"/>
      <color theme="1"/>
      <name val="B Mitra"/>
      <charset val="178"/>
    </font>
    <font>
      <sz val="9"/>
      <color theme="1"/>
      <name val="Calibri"/>
      <family val="2"/>
      <scheme val="minor"/>
    </font>
    <font>
      <b/>
      <sz val="9"/>
      <name val="B Mitra"/>
      <charset val="178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3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right" vertical="center" indent="1"/>
    </xf>
    <xf numFmtId="3" fontId="5" fillId="6" borderId="1" xfId="0" applyNumberFormat="1" applyFont="1" applyFill="1" applyBorder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3" fontId="6" fillId="9" borderId="1" xfId="0" applyNumberFormat="1" applyFont="1" applyFill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7" fillId="0" borderId="0" xfId="0" applyNumberFormat="1" applyFont="1"/>
    <xf numFmtId="3" fontId="6" fillId="10" borderId="1" xfId="0" applyNumberFormat="1" applyFont="1" applyFill="1" applyBorder="1" applyAlignment="1">
      <alignment horizontal="center" vertical="center"/>
    </xf>
    <xf numFmtId="3" fontId="6" fillId="12" borderId="1" xfId="0" applyNumberFormat="1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horizontal="center" vertical="center"/>
    </xf>
    <xf numFmtId="3" fontId="6" fillId="11" borderId="1" xfId="0" applyNumberFormat="1" applyFont="1" applyFill="1" applyBorder="1" applyAlignment="1">
      <alignment horizontal="center" vertical="center"/>
    </xf>
    <xf numFmtId="3" fontId="6" fillId="5" borderId="1" xfId="0" applyNumberFormat="1" applyFont="1" applyFill="1" applyBorder="1" applyAlignment="1">
      <alignment horizontal="center" vertical="center"/>
    </xf>
    <xf numFmtId="3" fontId="6" fillId="4" borderId="2" xfId="0" applyNumberFormat="1" applyFont="1" applyFill="1" applyBorder="1" applyAlignment="1">
      <alignment horizontal="center" vertical="center"/>
    </xf>
    <xf numFmtId="3" fontId="8" fillId="6" borderId="1" xfId="0" applyNumberFormat="1" applyFont="1" applyFill="1" applyBorder="1" applyAlignment="1">
      <alignment horizontal="center" vertical="center"/>
    </xf>
    <xf numFmtId="3" fontId="6" fillId="8" borderId="1" xfId="0" applyNumberFormat="1" applyFont="1" applyFill="1" applyBorder="1" applyAlignment="1">
      <alignment horizontal="center" vertical="center"/>
    </xf>
    <xf numFmtId="0" fontId="0" fillId="0" borderId="0" xfId="0" applyProtection="1">
      <protection locked="0"/>
    </xf>
    <xf numFmtId="0" fontId="2" fillId="0" borderId="0" xfId="0" applyFont="1" applyAlignment="1" applyProtection="1">
      <alignment horizontal="center" vertical="center"/>
      <protection locked="0"/>
    </xf>
    <xf numFmtId="3" fontId="2" fillId="0" borderId="1" xfId="0" applyNumberFormat="1" applyFont="1" applyBorder="1" applyAlignment="1" applyProtection="1">
      <alignment horizontal="center" vertical="center"/>
      <protection locked="0"/>
    </xf>
    <xf numFmtId="0" fontId="3" fillId="16" borderId="1" xfId="0" applyFont="1" applyFill="1" applyBorder="1" applyAlignment="1" applyProtection="1">
      <alignment horizontal="center" vertical="center"/>
    </xf>
    <xf numFmtId="3" fontId="2" fillId="16" borderId="1" xfId="0" applyNumberFormat="1" applyFont="1" applyFill="1" applyBorder="1" applyAlignment="1" applyProtection="1">
      <alignment horizontal="center" vertical="center"/>
    </xf>
    <xf numFmtId="0" fontId="3" fillId="17" borderId="1" xfId="0" applyFont="1" applyFill="1" applyBorder="1" applyAlignment="1" applyProtection="1">
      <alignment horizontal="center" vertical="center"/>
    </xf>
    <xf numFmtId="3" fontId="2" fillId="17" borderId="1" xfId="0" applyNumberFormat="1" applyFont="1" applyFill="1" applyBorder="1" applyAlignment="1" applyProtection="1">
      <alignment horizontal="center" vertical="center"/>
    </xf>
    <xf numFmtId="0" fontId="1" fillId="14" borderId="1" xfId="0" applyFont="1" applyFill="1" applyBorder="1" applyAlignment="1" applyProtection="1">
      <alignment horizontal="center" vertical="center"/>
    </xf>
    <xf numFmtId="0" fontId="1" fillId="15" borderId="1" xfId="0" applyFont="1" applyFill="1" applyBorder="1" applyAlignment="1" applyProtection="1">
      <alignment horizontal="center" vertical="center"/>
    </xf>
    <xf numFmtId="164" fontId="2" fillId="17" borderId="1" xfId="0" applyNumberFormat="1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</xf>
    <xf numFmtId="0" fontId="2" fillId="13" borderId="3" xfId="0" applyFont="1" applyFill="1" applyBorder="1" applyAlignment="1" applyProtection="1">
      <alignment horizontal="center" vertical="center"/>
    </xf>
    <xf numFmtId="0" fontId="2" fillId="13" borderId="4" xfId="0" applyFont="1" applyFill="1" applyBorder="1" applyAlignment="1" applyProtection="1">
      <alignment horizontal="center" vertical="center"/>
    </xf>
    <xf numFmtId="0" fontId="2" fillId="13" borderId="5" xfId="0" applyFont="1" applyFill="1" applyBorder="1" applyAlignment="1" applyProtection="1">
      <alignment horizontal="center" vertical="center"/>
    </xf>
    <xf numFmtId="3" fontId="6" fillId="0" borderId="0" xfId="0" applyNumberFormat="1" applyFont="1" applyAlignment="1">
      <alignment horizontal="center" vertical="center"/>
    </xf>
    <xf numFmtId="3" fontId="4" fillId="12" borderId="0" xfId="0" applyNumberFormat="1" applyFont="1" applyFill="1" applyAlignment="1">
      <alignment horizontal="right" vertical="center" indent="1"/>
    </xf>
    <xf numFmtId="3" fontId="4" fillId="11" borderId="0" xfId="0" applyNumberFormat="1" applyFont="1" applyFill="1" applyAlignment="1">
      <alignment horizontal="right" vertical="center" indent="1"/>
    </xf>
    <xf numFmtId="3" fontId="4" fillId="8" borderId="0" xfId="0" applyNumberFormat="1" applyFont="1" applyFill="1" applyAlignment="1">
      <alignment horizontal="right" vertical="center" indent="1"/>
    </xf>
    <xf numFmtId="3" fontId="4" fillId="2" borderId="0" xfId="0" applyNumberFormat="1" applyFont="1" applyFill="1" applyAlignment="1">
      <alignment horizontal="right" vertical="center" indent="1"/>
    </xf>
    <xf numFmtId="3" fontId="4" fillId="7" borderId="0" xfId="0" applyNumberFormat="1" applyFont="1" applyFill="1" applyAlignment="1">
      <alignment horizontal="righ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8"/>
  <sheetViews>
    <sheetView rightToLeft="1" tabSelected="1" workbookViewId="0">
      <selection activeCell="B6" sqref="B6"/>
    </sheetView>
  </sheetViews>
  <sheetFormatPr defaultRowHeight="15"/>
  <cols>
    <col min="1" max="1" width="9.140625" style="16"/>
    <col min="2" max="2" width="19.28515625" style="16" customWidth="1"/>
    <col min="3" max="3" width="22.7109375" style="16" customWidth="1"/>
    <col min="4" max="4" width="27.7109375" style="16" customWidth="1"/>
    <col min="5" max="5" width="22.7109375" style="16" customWidth="1"/>
    <col min="6" max="16384" width="9.140625" style="16"/>
  </cols>
  <sheetData>
    <row r="2" spans="2:5" ht="23.25">
      <c r="B2" s="27" t="s">
        <v>25</v>
      </c>
      <c r="C2" s="28"/>
      <c r="D2" s="28"/>
      <c r="E2" s="29"/>
    </row>
    <row r="3" spans="2:5" ht="23.25">
      <c r="B3" s="17"/>
      <c r="C3" s="17"/>
      <c r="D3" s="17"/>
      <c r="E3" s="17"/>
    </row>
    <row r="4" spans="2:5" ht="31.5" customHeight="1">
      <c r="B4" s="26" t="s">
        <v>26</v>
      </c>
      <c r="C4" s="26" t="s">
        <v>27</v>
      </c>
      <c r="D4" s="23" t="s">
        <v>28</v>
      </c>
      <c r="E4" s="24" t="s">
        <v>29</v>
      </c>
    </row>
    <row r="5" spans="2:5" ht="43.5" customHeight="1">
      <c r="B5" s="18">
        <v>1622</v>
      </c>
      <c r="C5" s="18">
        <v>150</v>
      </c>
      <c r="D5" s="25">
        <f>C5/365*0.15</f>
        <v>6.1643835616438353E-2</v>
      </c>
      <c r="E5" s="22">
        <f>B5/(1+D5)</f>
        <v>1527.8193548387096</v>
      </c>
    </row>
    <row r="6" spans="2:5" ht="23.25">
      <c r="B6" s="17"/>
      <c r="C6" s="17"/>
      <c r="D6" s="17"/>
      <c r="E6" s="17"/>
    </row>
    <row r="7" spans="2:5" ht="25.5">
      <c r="B7" s="17"/>
      <c r="C7" s="17"/>
      <c r="D7" s="19" t="s">
        <v>30</v>
      </c>
      <c r="E7" s="20">
        <f>E5*D5</f>
        <v>94.180645161290315</v>
      </c>
    </row>
    <row r="8" spans="2:5" ht="25.5">
      <c r="B8" s="17"/>
      <c r="C8" s="17"/>
      <c r="D8" s="21" t="s">
        <v>31</v>
      </c>
      <c r="E8" s="22">
        <f>E5+E7</f>
        <v>1622</v>
      </c>
    </row>
  </sheetData>
  <sheetProtection password="E6ED" sheet="1" objects="1" scenarios="1" formatCells="0" formatColumns="0" formatRows="0"/>
  <mergeCells count="1">
    <mergeCell ref="B2:E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K26"/>
  <sheetViews>
    <sheetView rightToLeft="1" zoomScaleNormal="100" workbookViewId="0">
      <selection activeCell="I16" sqref="I16"/>
    </sheetView>
  </sheetViews>
  <sheetFormatPr defaultColWidth="9.140625" defaultRowHeight="18.75"/>
  <cols>
    <col min="1" max="1" width="20.140625" style="1" customWidth="1"/>
    <col min="2" max="2" width="21.42578125" style="1" customWidth="1"/>
    <col min="3" max="3" width="19.5703125" style="1" customWidth="1"/>
    <col min="4" max="4" width="14.42578125" style="1" customWidth="1"/>
    <col min="5" max="5" width="13.140625" style="1" customWidth="1"/>
    <col min="6" max="6" width="17.7109375" style="1" customWidth="1"/>
    <col min="7" max="7" width="19.140625" style="1" customWidth="1"/>
    <col min="8" max="8" width="17.42578125" style="1" customWidth="1"/>
    <col min="9" max="9" width="19.42578125" style="1" customWidth="1"/>
    <col min="10" max="10" width="14" style="1" bestFit="1" customWidth="1"/>
    <col min="11" max="11" width="6.28515625" style="1" bestFit="1" customWidth="1"/>
    <col min="12" max="16384" width="9.140625" style="1"/>
  </cols>
  <sheetData>
    <row r="2" spans="1:11" ht="28.5" customHeight="1">
      <c r="A2" s="30" t="s">
        <v>24</v>
      </c>
      <c r="B2" s="30"/>
      <c r="C2" s="30"/>
      <c r="D2" s="30"/>
      <c r="E2" s="30"/>
      <c r="F2" s="30"/>
      <c r="G2" s="30"/>
      <c r="H2" s="30"/>
      <c r="I2" s="30"/>
      <c r="J2" s="30"/>
    </row>
    <row r="3" spans="1:11">
      <c r="A3" s="4"/>
      <c r="B3" s="4"/>
      <c r="C3" s="4"/>
      <c r="D3" s="4"/>
      <c r="E3" s="4"/>
      <c r="F3" s="4"/>
      <c r="G3" s="4"/>
      <c r="H3" s="4"/>
      <c r="I3" s="4"/>
      <c r="J3" s="4"/>
    </row>
    <row r="4" spans="1:11">
      <c r="A4" s="3" t="s">
        <v>16</v>
      </c>
      <c r="B4" s="3" t="s">
        <v>0</v>
      </c>
      <c r="C4" s="3" t="s">
        <v>1</v>
      </c>
      <c r="D4" s="3" t="s">
        <v>2</v>
      </c>
      <c r="E4" s="3" t="s">
        <v>3</v>
      </c>
      <c r="F4" s="3" t="s">
        <v>17</v>
      </c>
      <c r="G4" s="3" t="s">
        <v>4</v>
      </c>
      <c r="H4" s="3" t="s">
        <v>5</v>
      </c>
      <c r="I4" s="3" t="s">
        <v>6</v>
      </c>
      <c r="J4" s="4"/>
    </row>
    <row r="5" spans="1:11" ht="26.25" customHeight="1">
      <c r="A5" s="5">
        <v>355257075</v>
      </c>
      <c r="B5" s="6">
        <f>A5*0.05</f>
        <v>17762853.75</v>
      </c>
      <c r="C5" s="6">
        <f>A5*0.09</f>
        <v>31973136.75</v>
      </c>
      <c r="D5" s="6">
        <f>C5+B5+A5</f>
        <v>404993065.5</v>
      </c>
      <c r="E5" s="6">
        <f>A5*0.066</f>
        <v>23446966.949999999</v>
      </c>
      <c r="F5" s="6">
        <f>A5*0.1</f>
        <v>35525707.5</v>
      </c>
      <c r="G5" s="6">
        <f>C5</f>
        <v>31973136.75</v>
      </c>
      <c r="H5" s="6">
        <f>G5+F5+E5</f>
        <v>90945811.200000003</v>
      </c>
      <c r="I5" s="6">
        <f>D5-H5</f>
        <v>314047254.30000001</v>
      </c>
      <c r="J5" s="4"/>
    </row>
    <row r="6" spans="1:11">
      <c r="A6" s="4"/>
      <c r="B6" s="4"/>
      <c r="C6" s="4"/>
      <c r="D6" s="4"/>
      <c r="E6" s="4"/>
      <c r="F6" s="4"/>
      <c r="G6" s="4"/>
      <c r="H6" s="4"/>
      <c r="I6" s="4"/>
      <c r="J6" s="4"/>
    </row>
    <row r="7" spans="1:11">
      <c r="A7" s="4"/>
      <c r="B7" s="4"/>
      <c r="C7" s="4"/>
      <c r="D7" s="4"/>
      <c r="E7" s="4"/>
      <c r="F7" s="4"/>
      <c r="G7" s="4"/>
      <c r="H7" s="4"/>
      <c r="I7" s="4"/>
      <c r="J7" s="4"/>
    </row>
    <row r="8" spans="1:11">
      <c r="A8" s="4"/>
      <c r="B8" s="4"/>
      <c r="C8" s="4"/>
      <c r="D8" s="4"/>
      <c r="E8" s="4"/>
      <c r="F8" s="4"/>
      <c r="G8" s="4"/>
      <c r="H8" s="4"/>
      <c r="I8" s="4"/>
      <c r="J8" s="4"/>
    </row>
    <row r="9" spans="1:11">
      <c r="A9" s="7"/>
      <c r="B9" s="7"/>
      <c r="C9" s="3" t="s">
        <v>23</v>
      </c>
      <c r="D9" s="3" t="s">
        <v>22</v>
      </c>
      <c r="E9" s="3" t="s">
        <v>19</v>
      </c>
      <c r="F9" s="3" t="s">
        <v>7</v>
      </c>
      <c r="G9" s="3" t="s">
        <v>17</v>
      </c>
      <c r="H9" s="3" t="s">
        <v>21</v>
      </c>
      <c r="I9" s="3" t="s">
        <v>20</v>
      </c>
      <c r="J9" s="3" t="s">
        <v>8</v>
      </c>
    </row>
    <row r="10" spans="1:11" ht="27.75" customHeight="1">
      <c r="A10" s="7"/>
      <c r="B10" s="7"/>
      <c r="C10" s="8">
        <v>685</v>
      </c>
      <c r="D10" s="9">
        <f>I5</f>
        <v>314047254.30000001</v>
      </c>
      <c r="E10" s="9">
        <f>(D10*0.15)*(C10/365)</f>
        <v>88406453.094041094</v>
      </c>
      <c r="F10" s="9">
        <f>C5</f>
        <v>31973136.75</v>
      </c>
      <c r="G10" s="9">
        <f>F5</f>
        <v>35525707.5</v>
      </c>
      <c r="H10" s="9">
        <f>E5</f>
        <v>23446966.949999999</v>
      </c>
      <c r="I10" s="9">
        <f>(H10*0.15*C10)/365</f>
        <v>6600481.7920890413</v>
      </c>
      <c r="J10" s="10">
        <f>I10+H10+G10+F10+E10+D10</f>
        <v>500000000.38613015</v>
      </c>
    </row>
    <row r="11" spans="1:11" ht="23.25" customHeight="1">
      <c r="A11" s="4"/>
      <c r="B11" s="4"/>
      <c r="C11" s="4"/>
      <c r="D11" s="11">
        <v>314</v>
      </c>
      <c r="E11" s="11">
        <v>88</v>
      </c>
      <c r="F11" s="11">
        <v>32</v>
      </c>
      <c r="G11" s="11">
        <v>35</v>
      </c>
      <c r="H11" s="11">
        <v>23</v>
      </c>
      <c r="I11" s="11">
        <v>49</v>
      </c>
      <c r="J11" s="4"/>
    </row>
    <row r="12" spans="1:11" ht="23.25" customHeight="1" thickBot="1">
      <c r="A12" s="4"/>
      <c r="B12" s="4"/>
      <c r="C12" s="4"/>
      <c r="D12" s="12">
        <f t="shared" ref="D12:I12" si="0">D11*1000000</f>
        <v>314000000</v>
      </c>
      <c r="E12" s="12">
        <f t="shared" si="0"/>
        <v>88000000</v>
      </c>
      <c r="F12" s="12">
        <f t="shared" si="0"/>
        <v>32000000</v>
      </c>
      <c r="G12" s="12">
        <f t="shared" si="0"/>
        <v>35000000</v>
      </c>
      <c r="H12" s="12">
        <f t="shared" si="0"/>
        <v>23000000</v>
      </c>
      <c r="I12" s="12">
        <f t="shared" si="0"/>
        <v>49000000</v>
      </c>
      <c r="J12" s="4">
        <f>I12+H12+G12+F12+E12+D12</f>
        <v>541000000</v>
      </c>
    </row>
    <row r="13" spans="1:11" ht="19.5" thickBot="1">
      <c r="A13" s="4"/>
      <c r="B13" s="4"/>
      <c r="C13" s="4"/>
      <c r="D13" s="4"/>
      <c r="E13" s="4"/>
      <c r="F13" s="4"/>
      <c r="G13" s="4"/>
      <c r="H13" s="4"/>
      <c r="I13" s="4"/>
      <c r="J13" s="13">
        <f>A5/J10</f>
        <v>0.71051414945129809</v>
      </c>
      <c r="K13" s="1" t="s">
        <v>9</v>
      </c>
    </row>
    <row r="14" spans="1:11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1" ht="30.75" customHeight="1">
      <c r="A15" s="4"/>
      <c r="B15" s="4"/>
      <c r="C15" s="4"/>
      <c r="D15" s="4" t="s">
        <v>32</v>
      </c>
      <c r="E15" s="4"/>
      <c r="F15" s="4">
        <f>D11+E11+F11</f>
        <v>434</v>
      </c>
      <c r="G15" s="4"/>
      <c r="H15" s="3" t="s">
        <v>16</v>
      </c>
      <c r="I15" s="14" t="s">
        <v>18</v>
      </c>
      <c r="J15" s="4"/>
    </row>
    <row r="16" spans="1:11" ht="28.5" customHeight="1">
      <c r="A16" s="30" t="s">
        <v>10</v>
      </c>
      <c r="B16" s="30"/>
      <c r="C16" s="30"/>
      <c r="D16" s="30"/>
      <c r="E16" s="30"/>
      <c r="F16" s="4"/>
      <c r="G16" s="4"/>
      <c r="H16" s="5">
        <v>355257075</v>
      </c>
      <c r="I16" s="15">
        <v>1200</v>
      </c>
      <c r="J16" s="4"/>
    </row>
    <row r="17" spans="1:7" ht="28.5" customHeight="1"/>
    <row r="18" spans="1:7">
      <c r="A18" s="33" t="s">
        <v>11</v>
      </c>
      <c r="B18" s="33"/>
      <c r="C18" s="33"/>
      <c r="D18" s="33"/>
      <c r="E18" s="33"/>
      <c r="F18" s="33"/>
      <c r="G18" s="33"/>
    </row>
    <row r="19" spans="1:7">
      <c r="A19" s="2"/>
      <c r="B19" s="2"/>
      <c r="C19" s="2"/>
      <c r="D19" s="2"/>
      <c r="E19" s="2"/>
      <c r="F19" s="2"/>
      <c r="G19" s="2"/>
    </row>
    <row r="20" spans="1:7">
      <c r="A20" s="34" t="s">
        <v>12</v>
      </c>
      <c r="B20" s="34"/>
      <c r="C20" s="34"/>
      <c r="D20" s="34"/>
      <c r="E20" s="34"/>
      <c r="F20" s="34"/>
      <c r="G20" s="34"/>
    </row>
    <row r="21" spans="1:7">
      <c r="A21" s="2"/>
      <c r="B21" s="2"/>
      <c r="C21" s="2"/>
      <c r="D21" s="2"/>
      <c r="E21" s="2"/>
      <c r="F21" s="2"/>
      <c r="G21" s="2"/>
    </row>
    <row r="22" spans="1:7">
      <c r="A22" s="35" t="s">
        <v>13</v>
      </c>
      <c r="B22" s="35"/>
      <c r="C22" s="35"/>
      <c r="D22" s="35"/>
      <c r="E22" s="35"/>
      <c r="F22" s="35"/>
      <c r="G22" s="35"/>
    </row>
    <row r="23" spans="1:7">
      <c r="A23" s="2"/>
      <c r="B23" s="2"/>
      <c r="C23" s="2"/>
      <c r="D23" s="2"/>
      <c r="E23" s="2"/>
      <c r="F23" s="2"/>
      <c r="G23" s="2"/>
    </row>
    <row r="24" spans="1:7" ht="26.25" customHeight="1">
      <c r="A24" s="31" t="s">
        <v>14</v>
      </c>
      <c r="B24" s="31"/>
      <c r="C24" s="31"/>
      <c r="D24" s="31"/>
      <c r="E24" s="31"/>
      <c r="F24" s="31"/>
      <c r="G24" s="31"/>
    </row>
    <row r="25" spans="1:7">
      <c r="A25" s="2"/>
      <c r="B25" s="2"/>
      <c r="C25" s="2"/>
      <c r="D25" s="2"/>
      <c r="E25" s="2"/>
      <c r="F25" s="2"/>
      <c r="G25" s="2"/>
    </row>
    <row r="26" spans="1:7" ht="27" customHeight="1">
      <c r="A26" s="32" t="s">
        <v>15</v>
      </c>
      <c r="B26" s="32"/>
      <c r="C26" s="32"/>
      <c r="D26" s="32"/>
      <c r="E26" s="32"/>
      <c r="F26" s="32"/>
      <c r="G26" s="32"/>
    </row>
  </sheetData>
  <mergeCells count="7">
    <mergeCell ref="A2:J2"/>
    <mergeCell ref="A24:G24"/>
    <mergeCell ref="A26:G26"/>
    <mergeCell ref="A16:E16"/>
    <mergeCell ref="A18:G18"/>
    <mergeCell ref="A20:G20"/>
    <mergeCell ref="A22:G22"/>
  </mergeCells>
  <pageMargins left="0.11811023622047245" right="0.31496062992125984" top="0.15748031496062992" bottom="0.35433070866141736" header="0.31496062992125984" footer="0.31496062992125984"/>
  <pageSetup paperSize="9" scale="75" orientation="landscape" r:id="rId1"/>
  <ignoredErrors>
    <ignoredError sqref="G1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فرمول خرید کالا</vt:lpstr>
      <vt:lpstr>فرمول تک صورت وضعیت</vt:lpstr>
    </vt:vector>
  </TitlesOfParts>
  <Company>MRT www.Win2Farsi.com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احمد رضایی</dc:creator>
  <cp:lastModifiedBy>anjoman</cp:lastModifiedBy>
  <cp:lastPrinted>2021-02-03T05:36:00Z</cp:lastPrinted>
  <dcterms:created xsi:type="dcterms:W3CDTF">2019-06-11T08:38:22Z</dcterms:created>
  <dcterms:modified xsi:type="dcterms:W3CDTF">2021-02-21T04:07:19Z</dcterms:modified>
</cp:coreProperties>
</file>