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md\Downloads\"/>
    </mc:Choice>
  </mc:AlternateContent>
  <xr:revisionPtr revIDLastSave="0" documentId="13_ncr:1_{18D34BDC-E75B-4B16-922A-66B369788520}" xr6:coauthVersionLast="47" xr6:coauthVersionMax="47" xr10:uidLastSave="{00000000-0000-0000-0000-000000000000}"/>
  <bookViews>
    <workbookView xWindow="-108" yWindow="-108" windowWidth="23256" windowHeight="12456" activeTab="1" xr2:uid="{8305F8C6-C714-4EA7-9F05-5391365EC3AB}"/>
  </bookViews>
  <sheets>
    <sheet name="محاسبات هیات علمی" sheetId="1" r:id="rId1"/>
    <sheet name="هیات علمی" sheetId="2" r:id="rId2"/>
    <sheet name="ضریب کا" sheetId="3" state="hidden" r:id="rId3"/>
    <sheet name="محاسبات پرسنل" sheetId="4" state="hidden" r:id="rId4"/>
  </sheets>
  <definedNames>
    <definedName name="_xlnm._FilterDatabase" localSheetId="3" hidden="1">'محاسبات پرسنل'!$A$1:$AQ$780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1" i="1" l="1"/>
  <c r="AF1" i="1"/>
  <c r="AG1" i="1"/>
  <c r="AH1" i="1"/>
  <c r="B13" i="2" l="1"/>
  <c r="C13" i="2" s="1"/>
  <c r="C24" i="2" l="1"/>
  <c r="B21" i="2"/>
  <c r="C20" i="2" l="1"/>
  <c r="C16" i="2"/>
  <c r="C17" i="2"/>
  <c r="R14" i="4"/>
  <c r="R15" i="4" s="1"/>
  <c r="R13" i="4"/>
  <c r="R12" i="4"/>
  <c r="R11" i="4"/>
  <c r="R10" i="4"/>
  <c r="L8" i="4"/>
  <c r="X56" i="4"/>
  <c r="X57" i="4"/>
  <c r="X58" i="4"/>
  <c r="X59" i="4"/>
  <c r="X60" i="4"/>
  <c r="X61" i="4"/>
  <c r="X62" i="4"/>
  <c r="X63" i="4"/>
  <c r="X64" i="4"/>
  <c r="X65" i="4"/>
  <c r="X66" i="4"/>
  <c r="X67" i="4"/>
  <c r="X55" i="4"/>
  <c r="AE53" i="4"/>
  <c r="AE68" i="4"/>
  <c r="AE69" i="4"/>
  <c r="AE70" i="4"/>
  <c r="AE71" i="4"/>
  <c r="AE72" i="4"/>
  <c r="AE73" i="4"/>
  <c r="AE74" i="4"/>
  <c r="AE75" i="4"/>
  <c r="AE76" i="4"/>
  <c r="AE77" i="4"/>
  <c r="AE78" i="4"/>
  <c r="AE79" i="4"/>
  <c r="AE80" i="4"/>
  <c r="AE81" i="4"/>
  <c r="AE82" i="4"/>
  <c r="AE83" i="4"/>
  <c r="AE84" i="4"/>
  <c r="AE85" i="4"/>
  <c r="AE86" i="4"/>
  <c r="AE89" i="4"/>
  <c r="AE90" i="4"/>
  <c r="AE91" i="4"/>
  <c r="AE92" i="4"/>
  <c r="AE93" i="4"/>
  <c r="AE94" i="4"/>
  <c r="AE95" i="4"/>
  <c r="AE96" i="4"/>
  <c r="AE97" i="4"/>
  <c r="AE98" i="4"/>
  <c r="AE99" i="4"/>
  <c r="AE100" i="4"/>
  <c r="AE101" i="4"/>
  <c r="AE102" i="4"/>
  <c r="AE103" i="4"/>
  <c r="AE104" i="4"/>
  <c r="AE105" i="4"/>
  <c r="AE106" i="4"/>
  <c r="AE107" i="4"/>
  <c r="AE108" i="4"/>
  <c r="AE109" i="4"/>
  <c r="AE110" i="4"/>
  <c r="AE111" i="4"/>
  <c r="AE112" i="4"/>
  <c r="AE113" i="4"/>
  <c r="AE114" i="4"/>
  <c r="AE115" i="4"/>
  <c r="AE116" i="4"/>
  <c r="AE117" i="4"/>
  <c r="AE118" i="4"/>
  <c r="AE119" i="4"/>
  <c r="AE120" i="4"/>
  <c r="AE121" i="4"/>
  <c r="AE122" i="4"/>
  <c r="AE123" i="4"/>
  <c r="AE124" i="4"/>
  <c r="AE125" i="4"/>
  <c r="AE126" i="4"/>
  <c r="AE127" i="4"/>
  <c r="AE128" i="4"/>
  <c r="AE129" i="4"/>
  <c r="AE130" i="4"/>
  <c r="AE131" i="4"/>
  <c r="AE132" i="4"/>
  <c r="AE133" i="4"/>
  <c r="AE134" i="4"/>
  <c r="AE135" i="4"/>
  <c r="AE136" i="4"/>
  <c r="AE137" i="4"/>
  <c r="AE138" i="4"/>
  <c r="AE139" i="4"/>
  <c r="AE140" i="4"/>
  <c r="AE141" i="4"/>
  <c r="AE142" i="4"/>
  <c r="AE143" i="4"/>
  <c r="AE144" i="4"/>
  <c r="AE145" i="4"/>
  <c r="AE146" i="4"/>
  <c r="AE147" i="4"/>
  <c r="AE148" i="4"/>
  <c r="AE149" i="4"/>
  <c r="AE150" i="4"/>
  <c r="AE151" i="4"/>
  <c r="AE152" i="4"/>
  <c r="AE153" i="4"/>
  <c r="AE154" i="4"/>
  <c r="AE155" i="4"/>
  <c r="AE156" i="4"/>
  <c r="AE157" i="4"/>
  <c r="AE158" i="4"/>
  <c r="AE159" i="4"/>
  <c r="AE160" i="4"/>
  <c r="AE161" i="4"/>
  <c r="AE162" i="4"/>
  <c r="AE163" i="4"/>
  <c r="AE164" i="4"/>
  <c r="AE165" i="4"/>
  <c r="AE166" i="4"/>
  <c r="AE167" i="4"/>
  <c r="AE168" i="4"/>
  <c r="AE169" i="4"/>
  <c r="AE170" i="4"/>
  <c r="AE171" i="4"/>
  <c r="AE172" i="4"/>
  <c r="AE57" i="4"/>
  <c r="C32" i="3"/>
  <c r="B30" i="3"/>
  <c r="C30" i="3" s="1"/>
  <c r="C31" i="3"/>
  <c r="C20" i="3"/>
  <c r="B28" i="3"/>
  <c r="C28" i="3" s="1"/>
  <c r="C35" i="3"/>
  <c r="C36" i="3"/>
  <c r="C37" i="3"/>
  <c r="C34" i="3"/>
  <c r="C22" i="3"/>
  <c r="C21" i="3"/>
  <c r="B29" i="3"/>
  <c r="B33" i="3"/>
  <c r="C33" i="3" s="1"/>
  <c r="B31" i="3"/>
  <c r="D90" i="4"/>
  <c r="D91" i="4" s="1"/>
  <c r="B24" i="3"/>
  <c r="AL779" i="4"/>
  <c r="AL778" i="4"/>
  <c r="AL777" i="4"/>
  <c r="AL776" i="4"/>
  <c r="AL775" i="4"/>
  <c r="AL772" i="4"/>
  <c r="AL768" i="4"/>
  <c r="AL767" i="4"/>
  <c r="AL765" i="4"/>
  <c r="AL764" i="4"/>
  <c r="AL763" i="4"/>
  <c r="AL762" i="4"/>
  <c r="AL760" i="4"/>
  <c r="AL759" i="4"/>
  <c r="AL758" i="4"/>
  <c r="AL757" i="4"/>
  <c r="AL756" i="4"/>
  <c r="AL753" i="4"/>
  <c r="AL750" i="4"/>
  <c r="AL749" i="4"/>
  <c r="AL748" i="4"/>
  <c r="AL746" i="4"/>
  <c r="AL745" i="4"/>
  <c r="AL744" i="4"/>
  <c r="AL742" i="4"/>
  <c r="AL741" i="4"/>
  <c r="AL740" i="4"/>
  <c r="AL738" i="4"/>
  <c r="AL736" i="4"/>
  <c r="AL735" i="4"/>
  <c r="AL733" i="4"/>
  <c r="AL731" i="4"/>
  <c r="AL730" i="4"/>
  <c r="AL727" i="4"/>
  <c r="AL724" i="4"/>
  <c r="AL723" i="4"/>
  <c r="AL721" i="4"/>
  <c r="AL720" i="4"/>
  <c r="AL719" i="4"/>
  <c r="AL718" i="4"/>
  <c r="AL717" i="4"/>
  <c r="AL716" i="4"/>
  <c r="AL714" i="4"/>
  <c r="AL712" i="4"/>
  <c r="AL711" i="4"/>
  <c r="AL710" i="4"/>
  <c r="AL709" i="4"/>
  <c r="AL706" i="4"/>
  <c r="AL703" i="4"/>
  <c r="AL702" i="4"/>
  <c r="AL701" i="4"/>
  <c r="AL700" i="4"/>
  <c r="AL699" i="4"/>
  <c r="AL698" i="4"/>
  <c r="AL697" i="4"/>
  <c r="AL696" i="4"/>
  <c r="AL695" i="4"/>
  <c r="AL694" i="4"/>
  <c r="AL688" i="4"/>
  <c r="AL687" i="4"/>
  <c r="AL684" i="4"/>
  <c r="AL681" i="4"/>
  <c r="AL680" i="4"/>
  <c r="AL678" i="4"/>
  <c r="AL677" i="4"/>
  <c r="AL676" i="4"/>
  <c r="AL673" i="4"/>
  <c r="AL672" i="4"/>
  <c r="AL671" i="4"/>
  <c r="AL668" i="4"/>
  <c r="AL666" i="4"/>
  <c r="AL665" i="4"/>
  <c r="AL662" i="4"/>
  <c r="AL659" i="4"/>
  <c r="AL658" i="4"/>
  <c r="AL653" i="4"/>
  <c r="AL651" i="4"/>
  <c r="AL649" i="4"/>
  <c r="AL648" i="4"/>
  <c r="AL646" i="4"/>
  <c r="AL645" i="4"/>
  <c r="AL642" i="4"/>
  <c r="AL639" i="4"/>
  <c r="AL636" i="4"/>
  <c r="AL635" i="4"/>
  <c r="AL634" i="4"/>
  <c r="AL633" i="4"/>
  <c r="AL632" i="4"/>
  <c r="AL631" i="4"/>
  <c r="AL630" i="4"/>
  <c r="AL628" i="4"/>
  <c r="AL626" i="4"/>
  <c r="AL624" i="4"/>
  <c r="AL623" i="4"/>
  <c r="AL622" i="4"/>
  <c r="AL621" i="4"/>
  <c r="AL620" i="4"/>
  <c r="AL619" i="4"/>
  <c r="AL616" i="4"/>
  <c r="AL613" i="4"/>
  <c r="AL612" i="4"/>
  <c r="AL611" i="4"/>
  <c r="AL610" i="4"/>
  <c r="AL609" i="4"/>
  <c r="AL608" i="4"/>
  <c r="AL607" i="4"/>
  <c r="AL606" i="4"/>
  <c r="AL605" i="4"/>
  <c r="AL604" i="4"/>
  <c r="AL603" i="4"/>
  <c r="AL602" i="4"/>
  <c r="AL601" i="4"/>
  <c r="AL600" i="4"/>
  <c r="AL599" i="4"/>
  <c r="AL598" i="4"/>
  <c r="AL597" i="4"/>
  <c r="AL596" i="4"/>
  <c r="AL595" i="4"/>
  <c r="AL594" i="4"/>
  <c r="AL593" i="4"/>
  <c r="AL592" i="4"/>
  <c r="AL589" i="4"/>
  <c r="AL586" i="4"/>
  <c r="AL585" i="4"/>
  <c r="AL584" i="4"/>
  <c r="AL582" i="4"/>
  <c r="AL581" i="4"/>
  <c r="AL580" i="4"/>
  <c r="AL579" i="4"/>
  <c r="AL578" i="4"/>
  <c r="AL576" i="4"/>
  <c r="AL574" i="4"/>
  <c r="AL573" i="4"/>
  <c r="AL572" i="4"/>
  <c r="AL571" i="4"/>
  <c r="AL570" i="4"/>
  <c r="AL569" i="4"/>
  <c r="AL568" i="4"/>
  <c r="AL567" i="4"/>
  <c r="AL564" i="4"/>
  <c r="AL561" i="4"/>
  <c r="AL560" i="4"/>
  <c r="AL559" i="4"/>
  <c r="AL557" i="4"/>
  <c r="AL556" i="4"/>
  <c r="AL554" i="4"/>
  <c r="AL552" i="4"/>
  <c r="AL550" i="4"/>
  <c r="AL548" i="4"/>
  <c r="AL546" i="4"/>
  <c r="AL544" i="4"/>
  <c r="AL542" i="4"/>
  <c r="AL541" i="4"/>
  <c r="AL538" i="4"/>
  <c r="AL535" i="4"/>
  <c r="AL534" i="4"/>
  <c r="AL533" i="4"/>
  <c r="AL532" i="4"/>
  <c r="AL531" i="4"/>
  <c r="AL529" i="4"/>
  <c r="AL528" i="4"/>
  <c r="AL527" i="4"/>
  <c r="AL525" i="4"/>
  <c r="AL523" i="4"/>
  <c r="AL521" i="4"/>
  <c r="AL519" i="4"/>
  <c r="AL517" i="4"/>
  <c r="AL515" i="4"/>
  <c r="AL512" i="4"/>
  <c r="AL509" i="4"/>
  <c r="AL507" i="4"/>
  <c r="AL506" i="4"/>
  <c r="AL504" i="4"/>
  <c r="AL502" i="4"/>
  <c r="AL501" i="4"/>
  <c r="AL500" i="4"/>
  <c r="AL499" i="4"/>
  <c r="AL498" i="4"/>
  <c r="AL497" i="4"/>
  <c r="AL496" i="4"/>
  <c r="AL495" i="4"/>
  <c r="AL493" i="4"/>
  <c r="AL492" i="4"/>
  <c r="AL491" i="4"/>
  <c r="AL488" i="4"/>
  <c r="AL485" i="4"/>
  <c r="AL483" i="4"/>
  <c r="AL481" i="4"/>
  <c r="AL480" i="4"/>
  <c r="AL478" i="4"/>
  <c r="AL477" i="4"/>
  <c r="AL475" i="4"/>
  <c r="AL474" i="4"/>
  <c r="AL473" i="4"/>
  <c r="AL471" i="4"/>
  <c r="AL470" i="4"/>
  <c r="AL467" i="4"/>
  <c r="AL464" i="4"/>
  <c r="AL462" i="4"/>
  <c r="AL460" i="4"/>
  <c r="AL459" i="4"/>
  <c r="AL457" i="4"/>
  <c r="AL455" i="4"/>
  <c r="AL454" i="4"/>
  <c r="AL453" i="4"/>
  <c r="AL452" i="4"/>
  <c r="AL451" i="4"/>
  <c r="AL450" i="4"/>
  <c r="AL447" i="4"/>
  <c r="AL444" i="4"/>
  <c r="AL443" i="4"/>
  <c r="AL441" i="4"/>
  <c r="AL438" i="4"/>
  <c r="AL436" i="4"/>
  <c r="AL435" i="4"/>
  <c r="AL434" i="4"/>
  <c r="AL433" i="4"/>
  <c r="AL431" i="4"/>
  <c r="AL430" i="4"/>
  <c r="AL427" i="4"/>
  <c r="AL424" i="4"/>
  <c r="AL423" i="4"/>
  <c r="AL422" i="4"/>
  <c r="AL421" i="4"/>
  <c r="AL420" i="4"/>
  <c r="AL419" i="4"/>
  <c r="AL418" i="4"/>
  <c r="AL417" i="4"/>
  <c r="AL416" i="4"/>
  <c r="AL415" i="4"/>
  <c r="AL414" i="4"/>
  <c r="AL412" i="4"/>
  <c r="AL410" i="4"/>
  <c r="AL409" i="4"/>
  <c r="AL408" i="4"/>
  <c r="AL406" i="4"/>
  <c r="AL403" i="4"/>
  <c r="AL402" i="4"/>
  <c r="AL401" i="4"/>
  <c r="AL399" i="4"/>
  <c r="AL398" i="4"/>
  <c r="AL397" i="4"/>
  <c r="AL396" i="4"/>
  <c r="AL395" i="4"/>
  <c r="AL393" i="4"/>
  <c r="AL391" i="4"/>
  <c r="AL390" i="4"/>
  <c r="AL387" i="4"/>
  <c r="AL384" i="4"/>
  <c r="AL383" i="4"/>
  <c r="AL381" i="4"/>
  <c r="AL379" i="4"/>
  <c r="AL377" i="4"/>
  <c r="AL376" i="4"/>
  <c r="AL374" i="4"/>
  <c r="AL372" i="4"/>
  <c r="AL370" i="4"/>
  <c r="AL368" i="4"/>
  <c r="AL365" i="4"/>
  <c r="AL362" i="4"/>
  <c r="AL361" i="4"/>
  <c r="AL359" i="4"/>
  <c r="AL358" i="4"/>
  <c r="AL356" i="4"/>
  <c r="AL354" i="4"/>
  <c r="AL352" i="4"/>
  <c r="AL351" i="4"/>
  <c r="AL349" i="4"/>
  <c r="AL348" i="4"/>
  <c r="AL347" i="4"/>
  <c r="AL345" i="4"/>
  <c r="AL342" i="4"/>
  <c r="AL338" i="4"/>
  <c r="AL336" i="4"/>
  <c r="AL335" i="4"/>
  <c r="AL333" i="4"/>
  <c r="AL332" i="4"/>
  <c r="AL331" i="4"/>
  <c r="AL329" i="4"/>
  <c r="AL328" i="4"/>
  <c r="AL327" i="4"/>
  <c r="AL324" i="4"/>
  <c r="AL323" i="4"/>
  <c r="AL322" i="4"/>
  <c r="AL319" i="4"/>
  <c r="AL316" i="4"/>
  <c r="AL314" i="4"/>
  <c r="AL312" i="4"/>
  <c r="AL311" i="4"/>
  <c r="AL309" i="4"/>
  <c r="AL308" i="4"/>
  <c r="AL307" i="4"/>
  <c r="AL306" i="4"/>
  <c r="AL305" i="4"/>
  <c r="AL303" i="4"/>
  <c r="AL302" i="4"/>
  <c r="AL301" i="4"/>
  <c r="AL300" i="4"/>
  <c r="AL299" i="4"/>
  <c r="AL298" i="4"/>
  <c r="AL295" i="4"/>
  <c r="AL292" i="4"/>
  <c r="AL290" i="4"/>
  <c r="AL289" i="4"/>
  <c r="AL288" i="4"/>
  <c r="AL287" i="4"/>
  <c r="AL285" i="4"/>
  <c r="AL284" i="4"/>
  <c r="AL283" i="4"/>
  <c r="AL281" i="4"/>
  <c r="AL280" i="4"/>
  <c r="AL279" i="4"/>
  <c r="AL278" i="4"/>
  <c r="AL277" i="4"/>
  <c r="AL276" i="4"/>
  <c r="AL275" i="4"/>
  <c r="AL273" i="4"/>
  <c r="AL270" i="4"/>
  <c r="AL267" i="4"/>
  <c r="AL266" i="4"/>
  <c r="AL264" i="4"/>
  <c r="AL262" i="4"/>
  <c r="AL261" i="4"/>
  <c r="AL259" i="4"/>
  <c r="AL258" i="4"/>
  <c r="AL256" i="4"/>
  <c r="AL255" i="4"/>
  <c r="AL253" i="4"/>
  <c r="AL252" i="4"/>
  <c r="AL250" i="4"/>
  <c r="AL247" i="4"/>
  <c r="AL244" i="4"/>
  <c r="AL243" i="4"/>
  <c r="AL242" i="4"/>
  <c r="AL240" i="4"/>
  <c r="AL239" i="4"/>
  <c r="AL237" i="4"/>
  <c r="AL235" i="4"/>
  <c r="AL234" i="4"/>
  <c r="AL232" i="4"/>
  <c r="AL231" i="4"/>
  <c r="AL229" i="4"/>
  <c r="AL228" i="4"/>
  <c r="AL227" i="4"/>
  <c r="AL225" i="4"/>
  <c r="AL224" i="4"/>
  <c r="AL223" i="4"/>
  <c r="AL222" i="4"/>
  <c r="AL219" i="4"/>
  <c r="AL216" i="4"/>
  <c r="AL215" i="4"/>
  <c r="AL213" i="4"/>
  <c r="AL211" i="4"/>
  <c r="AL210" i="4"/>
  <c r="AL208" i="4"/>
  <c r="AL207" i="4"/>
  <c r="AL206" i="4"/>
  <c r="AL204" i="4"/>
  <c r="AL202" i="4"/>
  <c r="AL200" i="4"/>
  <c r="AL199" i="4"/>
  <c r="AL196" i="4"/>
  <c r="AL193" i="4"/>
  <c r="AL192" i="4"/>
  <c r="AL191" i="4"/>
  <c r="AL190" i="4"/>
  <c r="AL188" i="4"/>
  <c r="AL187" i="4"/>
  <c r="AL186" i="4"/>
  <c r="AL184" i="4"/>
  <c r="AL183" i="4"/>
  <c r="AL182" i="4"/>
  <c r="AL179" i="4"/>
  <c r="AL178" i="4"/>
  <c r="AL175" i="4"/>
  <c r="AL171" i="4"/>
  <c r="AL170" i="4"/>
  <c r="AL169" i="4"/>
  <c r="AL167" i="4"/>
  <c r="AL166" i="4"/>
  <c r="AL164" i="4"/>
  <c r="AL163" i="4"/>
  <c r="AL161" i="4"/>
  <c r="AL160" i="4"/>
  <c r="AL159" i="4"/>
  <c r="AL158" i="4"/>
  <c r="AL157" i="4"/>
  <c r="AL154" i="4"/>
  <c r="AL151" i="4"/>
  <c r="AL150" i="4"/>
  <c r="AL149" i="4"/>
  <c r="AL148" i="4"/>
  <c r="AL147" i="4"/>
  <c r="AL146" i="4"/>
  <c r="AL145" i="4"/>
  <c r="AL144" i="4"/>
  <c r="AL142" i="4"/>
  <c r="AL141" i="4"/>
  <c r="AL140" i="4"/>
  <c r="AL139" i="4"/>
  <c r="AL137" i="4"/>
  <c r="AL136" i="4"/>
  <c r="AL134" i="4"/>
  <c r="AL132" i="4"/>
  <c r="AL129" i="4"/>
  <c r="AL126" i="4"/>
  <c r="AL125" i="4"/>
  <c r="AL124" i="4"/>
  <c r="AL122" i="4"/>
  <c r="AL121" i="4"/>
  <c r="AL120" i="4"/>
  <c r="AL119" i="4"/>
  <c r="AL118" i="4"/>
  <c r="AL117" i="4"/>
  <c r="AL116" i="4"/>
  <c r="AL111" i="4"/>
  <c r="AL110" i="4"/>
  <c r="AL107" i="4"/>
  <c r="AL104" i="4"/>
  <c r="AL103" i="4"/>
  <c r="AL102" i="4"/>
  <c r="AL101" i="4"/>
  <c r="AL100" i="4"/>
  <c r="AL99" i="4"/>
  <c r="AL98" i="4"/>
  <c r="AL97" i="4"/>
  <c r="AL96" i="4"/>
  <c r="AL95" i="4"/>
  <c r="AL93" i="4"/>
  <c r="AL92" i="4"/>
  <c r="AL90" i="4"/>
  <c r="AL88" i="4"/>
  <c r="AL85" i="4"/>
  <c r="AL81" i="4"/>
  <c r="AL80" i="4"/>
  <c r="AL79" i="4"/>
  <c r="AL78" i="4"/>
  <c r="AL77" i="4"/>
  <c r="AL76" i="4"/>
  <c r="AL75" i="4"/>
  <c r="AL74" i="4"/>
  <c r="AL71" i="4"/>
  <c r="AL70" i="4"/>
  <c r="AL69" i="4"/>
  <c r="AL68" i="4"/>
  <c r="AM65" i="4"/>
  <c r="AM62" i="4"/>
  <c r="AM61" i="4"/>
  <c r="AM60" i="4"/>
  <c r="AM59" i="4"/>
  <c r="AM58" i="4"/>
  <c r="AM56" i="4"/>
  <c r="AM54" i="4"/>
  <c r="AL52" i="4"/>
  <c r="AL51" i="4"/>
  <c r="AL50" i="4"/>
  <c r="AL49" i="4"/>
  <c r="AL46" i="4"/>
  <c r="AL43" i="4"/>
  <c r="AL42" i="4"/>
  <c r="AL40" i="4"/>
  <c r="AL39" i="4"/>
  <c r="AL37" i="4"/>
  <c r="AL36" i="4"/>
  <c r="AL34" i="4"/>
  <c r="AL32" i="4"/>
  <c r="AL31" i="4"/>
  <c r="AL30" i="4"/>
  <c r="AL29" i="4"/>
  <c r="AL28" i="4"/>
  <c r="AL27" i="4"/>
  <c r="AL24" i="4"/>
  <c r="AL20" i="4"/>
  <c r="AL18" i="4"/>
  <c r="AL17" i="4"/>
  <c r="AL16" i="4"/>
  <c r="AL14" i="4"/>
  <c r="AL10" i="4"/>
  <c r="AL7" i="4"/>
  <c r="AL6" i="4"/>
  <c r="AL4" i="4"/>
  <c r="B25" i="3" l="1"/>
  <c r="C25" i="3" s="1"/>
  <c r="D92" i="4"/>
  <c r="D93" i="4" s="1"/>
  <c r="D94" i="4" s="1"/>
  <c r="D95" i="4" s="1"/>
  <c r="X172" i="4"/>
  <c r="X171" i="4"/>
  <c r="X170" i="4"/>
  <c r="X169" i="4"/>
  <c r="X168" i="4"/>
  <c r="X167" i="4"/>
  <c r="X166" i="4"/>
  <c r="X165" i="4"/>
  <c r="X164" i="4"/>
  <c r="X163" i="4"/>
  <c r="X162" i="4"/>
  <c r="X161" i="4"/>
  <c r="X160" i="4"/>
  <c r="X159" i="4"/>
  <c r="X158" i="4"/>
  <c r="X157" i="4"/>
  <c r="X156" i="4"/>
  <c r="X155" i="4"/>
  <c r="X154" i="4"/>
  <c r="X153" i="4"/>
  <c r="X152" i="4"/>
  <c r="X151" i="4"/>
  <c r="X150" i="4"/>
  <c r="X149" i="4"/>
  <c r="X148" i="4"/>
  <c r="X147" i="4"/>
  <c r="X146" i="4"/>
  <c r="X145" i="4"/>
  <c r="X144" i="4"/>
  <c r="X143" i="4"/>
  <c r="X142" i="4"/>
  <c r="X141" i="4"/>
  <c r="X140" i="4"/>
  <c r="X139" i="4"/>
  <c r="X138" i="4"/>
  <c r="X137" i="4"/>
  <c r="X136" i="4"/>
  <c r="X135" i="4"/>
  <c r="X134" i="4"/>
  <c r="X133" i="4"/>
  <c r="X132" i="4"/>
  <c r="X131" i="4"/>
  <c r="X130" i="4"/>
  <c r="X129" i="4"/>
  <c r="X128" i="4"/>
  <c r="X127" i="4"/>
  <c r="X126" i="4"/>
  <c r="X125" i="4"/>
  <c r="X124" i="4"/>
  <c r="X123" i="4"/>
  <c r="X122" i="4"/>
  <c r="X121" i="4"/>
  <c r="X120" i="4"/>
  <c r="X119" i="4"/>
  <c r="X118" i="4"/>
  <c r="X117" i="4"/>
  <c r="X116" i="4"/>
  <c r="X115" i="4"/>
  <c r="X114" i="4"/>
  <c r="X113" i="4"/>
  <c r="X112" i="4"/>
  <c r="X111" i="4"/>
  <c r="X110" i="4"/>
  <c r="X109" i="4"/>
  <c r="X108" i="4"/>
  <c r="X107" i="4"/>
  <c r="X106" i="4"/>
  <c r="X105" i="4"/>
  <c r="X104" i="4"/>
  <c r="X103" i="4"/>
  <c r="X102" i="4"/>
  <c r="X101" i="4"/>
  <c r="X100" i="4"/>
  <c r="X99" i="4"/>
  <c r="X98" i="4"/>
  <c r="X97" i="4"/>
  <c r="X96" i="4"/>
  <c r="X95" i="4"/>
  <c r="X94" i="4"/>
  <c r="X93" i="4"/>
  <c r="X92" i="4"/>
  <c r="X91" i="4"/>
  <c r="X90" i="4"/>
  <c r="X89" i="4"/>
  <c r="X88" i="4"/>
  <c r="X87" i="4"/>
  <c r="X86" i="4"/>
  <c r="X85" i="4"/>
  <c r="X84" i="4"/>
  <c r="X83" i="4"/>
  <c r="X82" i="4"/>
  <c r="X81" i="4"/>
  <c r="X80" i="4"/>
  <c r="X79" i="4"/>
  <c r="X78" i="4"/>
  <c r="X77" i="4"/>
  <c r="X76" i="4"/>
  <c r="X75" i="4"/>
  <c r="X74" i="4"/>
  <c r="F75" i="4"/>
  <c r="X73" i="4"/>
  <c r="F74" i="4"/>
  <c r="X72" i="4"/>
  <c r="F73" i="4"/>
  <c r="X71" i="4"/>
  <c r="X70" i="4"/>
  <c r="X69" i="4"/>
  <c r="X68" i="4"/>
  <c r="AE67" i="4"/>
  <c r="AE66" i="4"/>
  <c r="AE65" i="4"/>
  <c r="AE64" i="4"/>
  <c r="AE63" i="4"/>
  <c r="AE62" i="4"/>
  <c r="AE61" i="4"/>
  <c r="AE60" i="4"/>
  <c r="AE59" i="4"/>
  <c r="AE58" i="4"/>
  <c r="AE56" i="4"/>
  <c r="AE55" i="4"/>
  <c r="X53" i="4"/>
  <c r="AE52" i="4"/>
  <c r="X52" i="4"/>
  <c r="AE51" i="4"/>
  <c r="X51" i="4"/>
  <c r="AE50" i="4"/>
  <c r="X50" i="4"/>
  <c r="AE49" i="4"/>
  <c r="X49" i="4"/>
  <c r="AE48" i="4"/>
  <c r="X48" i="4"/>
  <c r="AE47" i="4"/>
  <c r="X47" i="4"/>
  <c r="AE46" i="4"/>
  <c r="X46" i="4"/>
  <c r="AE45" i="4"/>
  <c r="X45" i="4"/>
  <c r="AE44" i="4"/>
  <c r="X44" i="4"/>
  <c r="AE43" i="4"/>
  <c r="X43" i="4"/>
  <c r="AE42" i="4"/>
  <c r="X42" i="4"/>
  <c r="AE41" i="4"/>
  <c r="X41" i="4"/>
  <c r="AE40" i="4"/>
  <c r="X40" i="4"/>
  <c r="AE39" i="4"/>
  <c r="X39" i="4"/>
  <c r="AE38" i="4"/>
  <c r="X38" i="4"/>
  <c r="AE37" i="4"/>
  <c r="X37" i="4"/>
  <c r="AE36" i="4"/>
  <c r="X36" i="4"/>
  <c r="AE35" i="4"/>
  <c r="X35" i="4"/>
  <c r="AE34" i="4"/>
  <c r="X34" i="4"/>
  <c r="AE33" i="4"/>
  <c r="X33" i="4"/>
  <c r="AE32" i="4"/>
  <c r="X32" i="4"/>
  <c r="AE31" i="4"/>
  <c r="X31" i="4"/>
  <c r="AE30" i="4"/>
  <c r="X30" i="4"/>
  <c r="AE29" i="4"/>
  <c r="X29" i="4"/>
  <c r="AE28" i="4"/>
  <c r="X28" i="4"/>
  <c r="AE27" i="4"/>
  <c r="X27" i="4"/>
  <c r="AE26" i="4"/>
  <c r="X26" i="4"/>
  <c r="AE25" i="4"/>
  <c r="X25" i="4"/>
  <c r="AE24" i="4"/>
  <c r="X24" i="4"/>
  <c r="AE23" i="4"/>
  <c r="X23" i="4"/>
  <c r="AE22" i="4"/>
  <c r="X22" i="4"/>
  <c r="AE21" i="4"/>
  <c r="X21" i="4"/>
  <c r="AE20" i="4"/>
  <c r="X20" i="4"/>
  <c r="AE19" i="4"/>
  <c r="X19" i="4"/>
  <c r="AE18" i="4"/>
  <c r="X18" i="4"/>
  <c r="AE17" i="4"/>
  <c r="X17" i="4"/>
  <c r="AE16" i="4"/>
  <c r="X16" i="4"/>
  <c r="AE15" i="4"/>
  <c r="X15" i="4"/>
  <c r="AE14" i="4"/>
  <c r="X14" i="4"/>
  <c r="AE13" i="4"/>
  <c r="X13" i="4"/>
  <c r="AE12" i="4"/>
  <c r="X12" i="4"/>
  <c r="AE11" i="4"/>
  <c r="X11" i="4"/>
  <c r="AE10" i="4"/>
  <c r="X10" i="4"/>
  <c r="AE9" i="4"/>
  <c r="X9" i="4"/>
  <c r="AE8" i="4"/>
  <c r="X8" i="4"/>
  <c r="AE7" i="4"/>
  <c r="X7" i="4"/>
  <c r="AE6" i="4"/>
  <c r="X6" i="4"/>
  <c r="AE5" i="4"/>
  <c r="X5" i="4"/>
  <c r="R5" i="4"/>
  <c r="S5" i="4" s="1"/>
  <c r="P5" i="4"/>
  <c r="Q5" i="4" s="1"/>
  <c r="L5" i="4"/>
  <c r="K5" i="4"/>
  <c r="AE4" i="4"/>
  <c r="X4" i="4"/>
  <c r="R4" i="4"/>
  <c r="S4" i="4" s="1"/>
  <c r="P4" i="4"/>
  <c r="Q4" i="4" s="1"/>
  <c r="L4" i="4"/>
  <c r="K4" i="4"/>
  <c r="AE3" i="4"/>
  <c r="X3" i="4"/>
  <c r="R3" i="4"/>
  <c r="S3" i="4" s="1"/>
  <c r="P3" i="4"/>
  <c r="Q3" i="4" s="1"/>
  <c r="L3" i="4"/>
  <c r="K3" i="4"/>
  <c r="AE2" i="4"/>
  <c r="X2" i="4"/>
  <c r="D32" i="3"/>
  <c r="B22" i="2"/>
  <c r="B19" i="2"/>
  <c r="B14" i="2"/>
  <c r="C14" i="2" l="1"/>
  <c r="C15" i="2"/>
  <c r="C19" i="2"/>
  <c r="B19" i="3"/>
  <c r="B23" i="3"/>
  <c r="C23" i="3" s="1"/>
  <c r="C22" i="2" l="1"/>
  <c r="C19" i="3"/>
  <c r="C24" i="3" l="1"/>
  <c r="C27" i="3"/>
  <c r="C26" i="3" s="1"/>
  <c r="C29" i="3" l="1"/>
  <c r="C38" i="3"/>
  <c r="B18" i="2" l="1"/>
  <c r="C18" i="2" s="1"/>
  <c r="C21" i="2" l="1"/>
  <c r="C25" i="2" s="1"/>
</calcChain>
</file>

<file path=xl/sharedStrings.xml><?xml version="1.0" encoding="utf-8"?>
<sst xmlns="http://schemas.openxmlformats.org/spreadsheetml/2006/main" count="2744" uniqueCount="1084">
  <si>
    <t>حقوق مبنا</t>
  </si>
  <si>
    <t>فوق العاده مخصوص</t>
  </si>
  <si>
    <t>فوق العاده بدي آب و هوا</t>
  </si>
  <si>
    <t>كمك هزينه عائله مندي</t>
  </si>
  <si>
    <t>فوق العاده جذب</t>
  </si>
  <si>
    <t>كمك هزينه اولاد</t>
  </si>
  <si>
    <t>فوق العاده ويژه</t>
  </si>
  <si>
    <t>ترميم حقوق</t>
  </si>
  <si>
    <t>دانشیار</t>
  </si>
  <si>
    <t>استادیار</t>
  </si>
  <si>
    <t>مربی</t>
  </si>
  <si>
    <t>مربی آموزشگاه</t>
  </si>
  <si>
    <t>استاد</t>
  </si>
  <si>
    <t>ضریب فوق العاده مخصوص</t>
  </si>
  <si>
    <t>تمام وقتی</t>
  </si>
  <si>
    <t>غیرتمام وقتی</t>
  </si>
  <si>
    <t>ضریب فوق العاده ویژه</t>
  </si>
  <si>
    <t>پایه</t>
  </si>
  <si>
    <t>مرتبه</t>
  </si>
  <si>
    <t>وضعیت تمام وفتی</t>
  </si>
  <si>
    <t>تمام وقت</t>
  </si>
  <si>
    <t>غیرتمام وقت</t>
  </si>
  <si>
    <t>ضریب ریالی هیات علمی</t>
  </si>
  <si>
    <t>ضریب ریالی غیر هیات علمی</t>
  </si>
  <si>
    <t>مبلغ</t>
  </si>
  <si>
    <t>امتیاز</t>
  </si>
  <si>
    <t>مبنای محاسبه</t>
  </si>
  <si>
    <t>{ (پايه عضو هيأت علمي*5) + عدد مبنا  } ضريب حقوق = حقوق مبنا</t>
  </si>
  <si>
    <t>فوق العاده مخصوص = حقوق مبنا* ضریب فوق العاده مخصوص* درصورت تمام وقتی ضرب در 1/6</t>
  </si>
  <si>
    <t>حقوق مبنا* ضرایب جدول فوق العاده ویژه</t>
  </si>
  <si>
    <t>جمع کل</t>
  </si>
  <si>
    <t>فوق العاده اشعه X</t>
  </si>
  <si>
    <t>حق اشعه</t>
  </si>
  <si>
    <t>فوق العاده مدیریت</t>
  </si>
  <si>
    <t>امتیاز سنوات خدمت در هر سال</t>
  </si>
  <si>
    <t>امتیاز تجربه مربوط و مشابه</t>
  </si>
  <si>
    <t>تحصیلات</t>
  </si>
  <si>
    <t>امتیاز تحصیلات</t>
  </si>
  <si>
    <t>امتیاز مهارت و توانایی</t>
  </si>
  <si>
    <t>امتیاز دوره آموزشی</t>
  </si>
  <si>
    <t>سال</t>
  </si>
  <si>
    <t>ماه</t>
  </si>
  <si>
    <t>روز</t>
  </si>
  <si>
    <t>زیر دیپلم</t>
  </si>
  <si>
    <t>به ازای هر ساعت آموزشی 75 درصد امتیاز</t>
  </si>
  <si>
    <t>مقطع جاری</t>
  </si>
  <si>
    <t>دکتری حرفه ای</t>
  </si>
  <si>
    <t>دیپلم</t>
  </si>
  <si>
    <t>مقطع قبلی</t>
  </si>
  <si>
    <t>دکتری تخصصی و phd</t>
  </si>
  <si>
    <t>کاردانی</t>
  </si>
  <si>
    <t>کارشناسی</t>
  </si>
  <si>
    <t>کارشناسی ارشد</t>
  </si>
  <si>
    <t>تعداد ساعت دوره آموزشی</t>
  </si>
  <si>
    <t>حداکثر امتیاز</t>
  </si>
  <si>
    <t>سنوات</t>
  </si>
  <si>
    <t>شهرستان</t>
  </si>
  <si>
    <t>استان</t>
  </si>
  <si>
    <t>رديف</t>
  </si>
  <si>
    <t>حوزه جغرافيايي خدمت</t>
  </si>
  <si>
    <t>سطوح مديريت</t>
  </si>
  <si>
    <t>معاون اداره و همتراز</t>
  </si>
  <si>
    <t>رييس اداره و همتراز</t>
  </si>
  <si>
    <t>معاون مديركل و همتراز</t>
  </si>
  <si>
    <t>مديركل و همتراز</t>
  </si>
  <si>
    <t>معاون مؤسسه و همتراز</t>
  </si>
  <si>
    <t>سطح يك</t>
  </si>
  <si>
    <t>سطح دو</t>
  </si>
  <si>
    <t>سطح سه</t>
  </si>
  <si>
    <t>ملي</t>
  </si>
  <si>
    <t>جدول فوق العاده مدیریت و سرپرستی</t>
  </si>
  <si>
    <t>رئییس اداره مالی</t>
  </si>
  <si>
    <t>رئیس داره</t>
  </si>
  <si>
    <t>ملی</t>
  </si>
  <si>
    <t>مدیر</t>
  </si>
  <si>
    <t>حسابدار مسئول</t>
  </si>
  <si>
    <t>سرپرستار</t>
  </si>
  <si>
    <t>سوپروایزر</t>
  </si>
  <si>
    <t>معاون فنی</t>
  </si>
  <si>
    <t>مدیرخدمات پرستاری</t>
  </si>
  <si>
    <t>فوق العاده سختی شرایط محیطکار</t>
  </si>
  <si>
    <t>ضریب حق اشعه* (حقوق مبنا+ فوق العاده مخصوص +فوق العاده جذب + فوق العاده ویژه) = فوق العاده اشعه</t>
  </si>
  <si>
    <t>تعلق میگیرد</t>
  </si>
  <si>
    <t>تعلق نمیگیرد</t>
  </si>
  <si>
    <t>درصد</t>
  </si>
  <si>
    <t>ضریب ریالی غیرهیات علمی* امتیاز سالانه اولاد</t>
  </si>
  <si>
    <t>ضریب ریالی غیرهیات علمی* امتیاز سالانه عائله مندی</t>
  </si>
  <si>
    <t>تعداد اولاد</t>
  </si>
  <si>
    <t>وضعیت تاهل</t>
  </si>
  <si>
    <t>مجرد</t>
  </si>
  <si>
    <t>متاهل</t>
  </si>
  <si>
    <t>(حقوق مبنا + فوق العاده مخصوص)* 0/5</t>
  </si>
  <si>
    <t>210*ضریب ریالی هیات علمی</t>
  </si>
  <si>
    <r>
      <t xml:space="preserve">حقوق مبنا * ضرایب جدول وزارت خانه برای </t>
    </r>
    <r>
      <rPr>
        <sz val="11"/>
        <color rgb="FFFF0000"/>
        <rFont val="Calibri"/>
        <family val="2"/>
        <scheme val="minor"/>
      </rPr>
      <t>شهر</t>
    </r>
    <r>
      <rPr>
        <sz val="11"/>
        <color theme="1"/>
        <rFont val="Calibri"/>
        <family val="2"/>
        <charset val="178"/>
        <scheme val="minor"/>
      </rPr>
      <t>* در صورت تمام وقتی ضرب در 1/6</t>
    </r>
  </si>
  <si>
    <r>
      <t xml:space="preserve">حقوق مبنا * درصد وزارت خانه برای </t>
    </r>
    <r>
      <rPr>
        <b/>
        <sz val="11"/>
        <color rgb="FFFF0000"/>
        <rFont val="Calibri"/>
        <family val="2"/>
        <scheme val="minor"/>
      </rPr>
      <t>استان</t>
    </r>
  </si>
  <si>
    <t>سختی کار</t>
  </si>
  <si>
    <t>دارد</t>
  </si>
  <si>
    <t>ندارد</t>
  </si>
  <si>
    <t>شیروان</t>
  </si>
  <si>
    <t>بجنورد</t>
  </si>
  <si>
    <t>رتبه هاي شغلي</t>
  </si>
  <si>
    <t>طبقات جدول</t>
  </si>
  <si>
    <t>مقدماتي</t>
  </si>
  <si>
    <t>پايه</t>
  </si>
  <si>
    <t>ارشد</t>
  </si>
  <si>
    <t>خبره</t>
  </si>
  <si>
    <t>عالي</t>
  </si>
  <si>
    <t>___</t>
  </si>
  <si>
    <t>امتیاز حق شغل</t>
  </si>
  <si>
    <t>اداری</t>
  </si>
  <si>
    <t>درمان</t>
  </si>
  <si>
    <t>رسته</t>
  </si>
  <si>
    <t>طبقه</t>
  </si>
  <si>
    <t>رتبه</t>
  </si>
  <si>
    <t>حق شغل(م.خ.ك)</t>
  </si>
  <si>
    <t>حق شاغل(م.خ.ك)</t>
  </si>
  <si>
    <t>تفاوت بند(ي) تبصره(12) بودجه 1398</t>
  </si>
  <si>
    <t>تفاوت جزء(1) بند(الف) تبصره(12) بودجه 1397</t>
  </si>
  <si>
    <t>فوق العاده شغل (م.خ.ك)</t>
  </si>
  <si>
    <t>مناطق كمتر توسعه يافته و بدي آب و هوا(م.خ.ك)</t>
  </si>
  <si>
    <t>فوق العاده سختي شرايط محيط كار(م.خ.ك)</t>
  </si>
  <si>
    <t>فوق العاده ويژه (م خ ك)</t>
  </si>
  <si>
    <t>فوق العاده جذب هيات امنا</t>
  </si>
  <si>
    <t>فوق العاده نوبت كاري(م.خ.ك)</t>
  </si>
  <si>
    <t>فوق العاده اشعه X(م.خ.ك)</t>
  </si>
  <si>
    <t>كمك هزينه عائله مندي(م.خ.ك)</t>
  </si>
  <si>
    <t>كمك هزينه اولاد(م.خ.ك)</t>
  </si>
  <si>
    <t>فوق العاده ايثارگري(م.خ.ك)</t>
  </si>
  <si>
    <t>فوق العاده ايثارگري قانون جامع (م خ ك)</t>
  </si>
  <si>
    <t>تفاوت تطبيق(م.خ.ك)</t>
  </si>
  <si>
    <t>ساير(م.خ.ك)</t>
  </si>
  <si>
    <t>فوق العاده مديريت(م.خ.ك)</t>
  </si>
  <si>
    <t>جدول فوق العاده ایثارگری</t>
  </si>
  <si>
    <t>–</t>
  </si>
  <si>
    <t>حداقل ۴۵ روز جبهه داوطلبانه</t>
  </si>
  <si>
    <t>۵ درصد جانبازی</t>
  </si>
  <si>
    <t>حداقل ۳ تا ۶ ماه جبهه داوطلبانه یا اسارت</t>
  </si>
  <si>
    <t>تا ۱۰ درصد جانبازی</t>
  </si>
  <si>
    <t>تا ۱۲ ماه جبهه داوطلبانه یا اسارت</t>
  </si>
  <si>
    <t>تا ۱۵ درصد جانبازی</t>
  </si>
  <si>
    <t>تا ۱۸ ماه جبهه داوطلبانه یا اسارت</t>
  </si>
  <si>
    <t>تا ۲۰ درصد جانبازی</t>
  </si>
  <si>
    <t>تا ۲۴ ماه جبهه داوطلبانه یا اسارت</t>
  </si>
  <si>
    <t>تا ۲۵ درصد جانبازی</t>
  </si>
  <si>
    <t>تا ۳۰ ماه جبهه داوطلبانه یا اسارت</t>
  </si>
  <si>
    <t>تا ۳۰ درصد جانبازی</t>
  </si>
  <si>
    <t>تا ۳۶ ماه جبهه داوطلبانه یا اسارت</t>
  </si>
  <si>
    <t>تا ۳۵ درصد جانبازی</t>
  </si>
  <si>
    <t>تا ۴۲ ماه جبهه داوطلبانه یا اسارت</t>
  </si>
  <si>
    <t>تا ۴۰ درصد جانبازی</t>
  </si>
  <si>
    <t>تا ۴۸ ماه جبهه داوطلبانه یا اسارت</t>
  </si>
  <si>
    <t>تا ۴۵ درصد جانبازی</t>
  </si>
  <si>
    <t>تا ۵۴ ماه جبهه داوطلبانه یا اسارت</t>
  </si>
  <si>
    <t>تا ۵۰ درصد جانبازی</t>
  </si>
  <si>
    <t>تا ۶۰ ماه جبهه داوطلبانه یا اسارت</t>
  </si>
  <si>
    <t>تا ۶۰ درصد جانبازی</t>
  </si>
  <si>
    <t>تا ۷۰ ماه جبهه داوطلبانه یا اسارت</t>
  </si>
  <si>
    <t>بالاتر از ۶۰ درصد جانبازی</t>
  </si>
  <si>
    <t>بالاتر از ۷۰ ماه جبهه داوطلبانه یا اسارت</t>
  </si>
  <si>
    <t>معاف از مالیات</t>
  </si>
  <si>
    <t>معاف از مالیاات و بيمه</t>
  </si>
  <si>
    <t>فرزند شهید</t>
  </si>
  <si>
    <t>ماه خدمت</t>
  </si>
  <si>
    <t>وضعیت بیمه و ماليات</t>
  </si>
  <si>
    <t>فوق العاده شل</t>
  </si>
  <si>
    <t>سطوح شغلي</t>
  </si>
  <si>
    <t>کارداني</t>
  </si>
  <si>
    <t>کارشناسي</t>
  </si>
  <si>
    <t>مدیريتي</t>
  </si>
  <si>
    <t>میزان امتياز</t>
  </si>
  <si>
    <t>امتیاز نهایی</t>
  </si>
  <si>
    <t>براساس جدول(امتیاز اوليه در 1/5 ضرب میشود، درصورتي که کادر درمان باشد، ابتدا در عدد 1/1 بعد در 1/5)</t>
  </si>
  <si>
    <t xml:space="preserve"> (حق شغل + حق شاغل + تفاوت بند(ي) تبصره(12) بودجه 1398 + تفاوت جزء(1) بند(الف) تبصره(12) بودجه 1397 + فوق العاده مديريت)* (مدرک فوق و بالاتر ضربدر 0/25 صدم، لیسانس و پایین تر ضربدر 20 صدم)</t>
  </si>
  <si>
    <t>مدرک تحصيلی کمتر از ليسانس(کاردان) عدد 1050 - ليسانس و بالاتر 2250 (کارشناس)- دريافت حق مدیریت 3000 (درصورت داشتن مدرک ليسانس و بالاتر براي پست سارماني نظير نگهبان و خدمات با امتياز کاردان محاسبه ميشود )</t>
  </si>
  <si>
    <t>توضيحات</t>
  </si>
  <si>
    <t>ميزان امتياز از 05/01/89</t>
  </si>
  <si>
    <t xml:space="preserve">ميزان درصد </t>
  </si>
  <si>
    <t>از 01/10/86</t>
  </si>
  <si>
    <t>تا 01/10/86</t>
  </si>
  <si>
    <t>محل خدمت</t>
  </si>
  <si>
    <t>عناوين پست هاي سازماني</t>
  </si>
  <si>
    <t>رشته شغلي : آرايشگر</t>
  </si>
  <si>
    <t>بيمارستانها و مراكز آموزشي درماني</t>
  </si>
  <si>
    <t>آرايشگر</t>
  </si>
  <si>
    <t xml:space="preserve">                                                                     رشته شغلي : آشپز</t>
  </si>
  <si>
    <t>آشپز</t>
  </si>
  <si>
    <t>ساير واحدها</t>
  </si>
  <si>
    <t>رشته شغلي : اپراتور</t>
  </si>
  <si>
    <t xml:space="preserve">در صورت اشتغال به كار پزشكان، پرستاران و  كاردانهاي هوشبري مشمول قانون خدمت پزشكان و </t>
  </si>
  <si>
    <t xml:space="preserve">پيراپزشكان مصوب 1375/02/12 در هر يك از </t>
  </si>
  <si>
    <t xml:space="preserve">مشاغل: مسئول، متصدي و تكنسين امور فوريتهاي پزشكي، اپراتور بي سيم و اپراتور تلفن، پزشك </t>
  </si>
  <si>
    <t xml:space="preserve">(راهنماي بيماران) و مسئول دريافت پذيرش از </t>
  </si>
  <si>
    <t>بيمارستان ها، از فوق العاده سختي شرايط محيط كار اين بند بهره مند مي گردند.</t>
  </si>
  <si>
    <t>مركز اورژانس و فوريتهاي پزشكي</t>
  </si>
  <si>
    <t>اپراتور تلفن</t>
  </si>
  <si>
    <t>كليه واحدها</t>
  </si>
  <si>
    <t>اپراتور كامپيوتر</t>
  </si>
  <si>
    <t>رشته شغلي : باغبان</t>
  </si>
  <si>
    <t>باغبان</t>
  </si>
  <si>
    <t>مراكز بهداشتي و درماني</t>
  </si>
  <si>
    <t>رشته شغلي : برنامه نويس سيستم</t>
  </si>
  <si>
    <t>رشته شغلي : بهدار</t>
  </si>
  <si>
    <t>مهد كودك كليه مراكز</t>
  </si>
  <si>
    <t>كمك بهيار</t>
  </si>
  <si>
    <t>مركز اورژانس و فوريتهاي پزشكي، مراكز بهداشتي درماني ، درمانگاه ها و بخشهاي سنگ شكن و فيزيوتراپي بيمارستانها و مراكز آموزشي درماني</t>
  </si>
  <si>
    <t>مركز استريل اتاق عمل بيمارستانها و مراكز آموزشي درماني، واحدهاي برونگوسكوپي، آندوسكوپي و كلونوسكوپي</t>
  </si>
  <si>
    <t>بخشهاي آنژيوگرافي و شيمي درماني</t>
  </si>
  <si>
    <t>بخشهاي ريوي و سل بيمارستانها و مراكز آموزشي درماني و كليه بخشهاي بيمارستانها و مراكز آموزشي درماني سوانح و سوختگي و رواني</t>
  </si>
  <si>
    <t>دانشكده دندانپزشكي و مراكز بهداشتي درماني</t>
  </si>
  <si>
    <t>كمك بهيار دندانپزشكي</t>
  </si>
  <si>
    <t>رشته شغلي : بهداشتكار دهان و دندان</t>
  </si>
  <si>
    <t>مراكز بهداشتي درماني</t>
  </si>
  <si>
    <t>بهداشتكار دهان و دندان</t>
  </si>
  <si>
    <t>كارشناس بهداشت دهان و دندان</t>
  </si>
  <si>
    <t>رشته شغلي : بهورز</t>
  </si>
  <si>
    <t>بهداشتيار</t>
  </si>
  <si>
    <t>مراكز بهداشتي درماني روستايي</t>
  </si>
  <si>
    <t>بهورز</t>
  </si>
  <si>
    <t>رشته شغلي : بهيار</t>
  </si>
  <si>
    <t>بهيار</t>
  </si>
  <si>
    <t>بهيار دندانپزشگي</t>
  </si>
  <si>
    <t>مراكز بهداشتي درماني شهري و بخش زنان و زايمان بيمارستان ها و مراكز آموزشي درماني</t>
  </si>
  <si>
    <t>بهيار ماما</t>
  </si>
  <si>
    <t>بخش زايشگاه بيمارستانها و مراكز آموزشي درماني</t>
  </si>
  <si>
    <t>رشته شغلي : پرستار</t>
  </si>
  <si>
    <t>پرستار</t>
  </si>
  <si>
    <t>پرستار دندانپزشكي</t>
  </si>
  <si>
    <t>مراكز بهداشتي و درماني(زايشگاه و مركز فوريتهاي پزشكي)، بيمارستان ها و مراكز آموزشي درماني</t>
  </si>
  <si>
    <t>رئيس خدمات پرستاري</t>
  </si>
  <si>
    <t>بخشهاي رواني ،سوختگي، ريوي و سل بيمارستانها و مراكز آموزشي درماني</t>
  </si>
  <si>
    <t>سوپروايزر</t>
  </si>
  <si>
    <t>مراكز آموزشي درماني</t>
  </si>
  <si>
    <t>سوپروايزر آموزشي</t>
  </si>
  <si>
    <t>سوپروايزر در گردش</t>
  </si>
  <si>
    <t>دانشكده پرستاري و مامايي و آموزشكده پرستاري و مامايي</t>
  </si>
  <si>
    <t>كارشناس پرستاري و مامايي</t>
  </si>
  <si>
    <t>مدير خدمات پرستاري</t>
  </si>
  <si>
    <t>مركزتوانبخشي و روانپزشكي شهيد مدرس</t>
  </si>
  <si>
    <t>مدير</t>
  </si>
  <si>
    <t>معاونت درمان</t>
  </si>
  <si>
    <t>مدير و كارشناس مديريت پرستاري</t>
  </si>
  <si>
    <t>رشته شغلي : پزشك عمومي</t>
  </si>
  <si>
    <t>مراكز بهداشت استان(معاونت بهداشتي)</t>
  </si>
  <si>
    <t>پزشك</t>
  </si>
  <si>
    <t xml:space="preserve">در صورت اشتغال به كار پزشكان، پرستاران و  </t>
  </si>
  <si>
    <t xml:space="preserve">كاردانهاي هوشبري مشمول قانون خدمت پزشكان و پيراپزشكان مصوب 21/20/5731 در هر يك از </t>
  </si>
  <si>
    <t>پزشك (راهنماي بيماران)(اتاق فرمان)</t>
  </si>
  <si>
    <t>اورژانس مركز آموزشي درماني امام موسي كاظم(ع)</t>
  </si>
  <si>
    <t>پزشك عمومي</t>
  </si>
  <si>
    <t>درمانگاه ها و مراكز بهداشتي و درماني</t>
  </si>
  <si>
    <t>مركز توانبخشي و روانپزشكي شهيد مدرس و مركز آموزشي درماني فارابي</t>
  </si>
  <si>
    <t>پزشكان عمومي (رئيس مركز) كه علاوه بر انجام مسئوليت هاي محوله به عنوان رئيس مركز، به مداواي بيماران نيز اشتغال داشته باشند.</t>
  </si>
  <si>
    <t>پزشك عمومي (رئيس مركز)</t>
  </si>
  <si>
    <t>پزشكان اپيدميولوژيست</t>
  </si>
  <si>
    <t>رشته شغلي : پزشك متخصص</t>
  </si>
  <si>
    <t>پزشك متخصص</t>
  </si>
  <si>
    <t>واحدهاي برونگوسكوپي، آندوسكوپي و كلونوسكوپي</t>
  </si>
  <si>
    <t>بخش راديوتراپي مركز آموزشي درماني حضرت سيدالشهدا (ع)</t>
  </si>
  <si>
    <t>بخش چشم بيمارستانها و مراكز آموزشي درماني</t>
  </si>
  <si>
    <t>پزشك و پيراپزشك</t>
  </si>
  <si>
    <t>مركز آموزشي درماني حضرت سيدالشهدا(ع)</t>
  </si>
  <si>
    <t>روانپزشك</t>
  </si>
  <si>
    <t>متخصص بيهوشي</t>
  </si>
  <si>
    <t>رشته شغلي : پيشخدمت</t>
  </si>
  <si>
    <t>بيمار بر</t>
  </si>
  <si>
    <t>مراكز بهداشتي درماني (زايشگاه و مركز فوريتهاي پزشكي)</t>
  </si>
  <si>
    <t>سالن تشريح دانشكده پزشكي</t>
  </si>
  <si>
    <t>خدمتگزار</t>
  </si>
  <si>
    <t>مراكز بهداشتي و درماني، بيمارستانها و مراكز آموزشي درماني</t>
  </si>
  <si>
    <t>مركز مبارزه با سرطان</t>
  </si>
  <si>
    <t>بيمارستان ها و مراكز آموزشي درماني</t>
  </si>
  <si>
    <t>ظرفشوي</t>
  </si>
  <si>
    <t>متصدي توزيع غذا</t>
  </si>
  <si>
    <t>قسمت لنژري بيمارستانها و مراكز آموزشي درماني</t>
  </si>
  <si>
    <t>متصدي جمع آوري و تفكيك و توزيع لنز</t>
  </si>
  <si>
    <t>لانه حيوانات دانشكده ها</t>
  </si>
  <si>
    <t>متصدي خدمات عمومي (تميزكار و خدمتگزار)</t>
  </si>
  <si>
    <t>بيمارستانها و مراكز آموزشي درماني(خارج از بخشهاي بيمارستاني)</t>
  </si>
  <si>
    <t>متصدي خدمات عمومي (خدمتگزار )</t>
  </si>
  <si>
    <t>آزمايشگاه هاي گروه تشريح دانشكده ها ، آزمايشگاه هاي سيتولوژي و آسيب شناسي و آزمايشگاه سل مراكزي كه به طور مستمر و متمركز در ارتباط با بيماري سل و بيماران مسلول اشتغال دارند</t>
  </si>
  <si>
    <t>متصدي خدمات عمومي (خدمتگزار آزمايشگاه و لوله شوي)</t>
  </si>
  <si>
    <t>ساير آزمايشگاه ها</t>
  </si>
  <si>
    <t>ريوي و سل بيمارستانها و مراكز آموشي درماني</t>
  </si>
  <si>
    <t>متصدي خدمات عمومي (خدمتگزار)</t>
  </si>
  <si>
    <t>بخشهاي اورژانس، گوش و حلق و بيني، مغز و اعصاب، اطفال و نوزدان ،</t>
  </si>
  <si>
    <t>مركز توانبخشي و روانپزشكي شهيد مدرس، مركز آموزشي درماني فارابي و بخشهاي رواني ساير بيمارستانها و مراكز آموزشي درماني</t>
  </si>
  <si>
    <t>متصدي خدمات عمومي(خدمتگزار)</t>
  </si>
  <si>
    <t>رشته شغلي : تكنسين آزمايشگاه</t>
  </si>
  <si>
    <t>تكنسين آزمايشگاه</t>
  </si>
  <si>
    <t>گروه تشريح دانشكده ها و آزمايشگاه هاي سيتولوژي و آسيب شناسي</t>
  </si>
  <si>
    <t>هاي آموزشي دانشكده ها، آزمايشگاه هاي سطح سه كنترل مواد خوراكي ،آشاميدني در معاونت هاي درمان و غذا و دارو و آزمايشگاه هاي مجتمع مراكز تحقيقاتي درماني</t>
  </si>
  <si>
    <t>آزمايشگاه بهداشت محيط و آزمايشگاه بيماريهاي واگيردار</t>
  </si>
  <si>
    <t>رشته شغلي : تكنسين اتاق عمل</t>
  </si>
  <si>
    <t>اتاق عمل بيمارستانها و مراكز آموزشي درماني</t>
  </si>
  <si>
    <t>تكنسين اتاق عمل</t>
  </si>
  <si>
    <t>بخش تخصصي پوست بيمارستانها و مراكز آموزشي درماني</t>
  </si>
  <si>
    <t>رشته شغلي : تكنسين امور توانبخشي</t>
  </si>
  <si>
    <t>تكنسين امور توانبخشي</t>
  </si>
  <si>
    <t>بيمارستانها و مراكز آموزشي درماني، مراكز بهداشتي درماني</t>
  </si>
  <si>
    <t>تكنسين توانبخشي</t>
  </si>
  <si>
    <t>تكنسين فيزيوتراپي</t>
  </si>
  <si>
    <t>رشته شغلي : تكنسين امور دارويي</t>
  </si>
  <si>
    <t>تكنسين امور دارويي</t>
  </si>
  <si>
    <t>مراكز بهداشتي درماني،درمانگاه ها، بيمارستان ها، مراكز آموزشي درماني و داروخانه هاي شبانه روزي دولتي</t>
  </si>
  <si>
    <t>مركز بهداشت استان (معاونت بهداشتي)، معاونت درمان، معاونت غذا و دارو، ستاد شبكه ها / ستاد مراكز بهداشت شهرستانها</t>
  </si>
  <si>
    <t>مركز بهداشت استان (معاونت بهداشتي)، ستاد شبكه ها / ستاد مراكز بهداشت شهرستانها، مراكز بهداشتي درماني</t>
  </si>
  <si>
    <t>مسئول تهيه و توزيع واكسن و مواد بيولوژيكي</t>
  </si>
  <si>
    <t>رشته شغلي : تكنسين امور رواني</t>
  </si>
  <si>
    <t>تكنسين بهداشت رواني</t>
  </si>
  <si>
    <t>درمانگاه ها و واحدهاي غير بيمارستاني</t>
  </si>
  <si>
    <t>رشته شغلي : تكنسين برق</t>
  </si>
  <si>
    <t>الكتريسين(برقكار) يا تكنسين برق</t>
  </si>
  <si>
    <t>رشته شغلي : تكنسين بهداشت حر فه اي</t>
  </si>
  <si>
    <t>تكنسين بهداشت حرفه اي</t>
  </si>
  <si>
    <t>رشته شغلي : تكنسين بهداشت خانواده</t>
  </si>
  <si>
    <t>تكنسين بهداشت خانواده</t>
  </si>
  <si>
    <t>مراكز بهداشتي درماني شهري</t>
  </si>
  <si>
    <t>رشته شغلي : تكنسين بهداشت محيط</t>
  </si>
  <si>
    <t>مراكز بهداشتي درماني و گروه بهداشت محيط واحدها</t>
  </si>
  <si>
    <t>تكنسين بهداشت محيط</t>
  </si>
  <si>
    <t>رشته شغلي : تكنسين پيشگيري و مبارزه با بيماريها</t>
  </si>
  <si>
    <t xml:space="preserve">با توجه به اينكه لفظ واگير و غيرواگير از انتهاي عناوين پست هاي سازماني مبارزه با بيماريها حذف </t>
  </si>
  <si>
    <t xml:space="preserve">گرديده ، چنانچه در ابلاغ صادره براي متصديان اين قبيل پستها به الفاظ مزبور اشاره شده باشد امتياز </t>
  </si>
  <si>
    <t>مربوطه با توجه به متن ابلاغ تخصيص مي يابد و در غير اين صورت امتياز 864 منظور خواهد شد.</t>
  </si>
  <si>
    <t>تكنسين مبارزه با بيماريهاي غير واگير دار</t>
  </si>
  <si>
    <t>تكنسين مبارزه با بيماريهاي واگير دار</t>
  </si>
  <si>
    <t>بخش سل واحد مبارزه با بيماريهاي واگيردار</t>
  </si>
  <si>
    <t>تكنسين مبارزه با بيماريهاي واگيردار</t>
  </si>
  <si>
    <t>رشته شغلي : تكنسين تأسيسات</t>
  </si>
  <si>
    <t>كليه واحدهاي داراي اين عنوان پست سازماني</t>
  </si>
  <si>
    <t>تكنسين مسئول تأسيسات</t>
  </si>
  <si>
    <t>مكانيسين يا تكنسين تأسيسات</t>
  </si>
  <si>
    <t>رشته شغلي : تكنسين تجهيزات پزشكي</t>
  </si>
  <si>
    <t>تكنسين تجهيزات پزشكي</t>
  </si>
  <si>
    <t>تكنسين تجهيزات دندانپزشكي</t>
  </si>
  <si>
    <t>تكنسين تعميرات و تجهيزات پزشكي</t>
  </si>
  <si>
    <t>رشته شغلي :تكنسين دندانسازي</t>
  </si>
  <si>
    <t>تكنسين دندانسازي</t>
  </si>
  <si>
    <t>دانشكده دندانپزشكي</t>
  </si>
  <si>
    <t>تكنسين دندانسازي (پروتز دندان)</t>
  </si>
  <si>
    <t>رشته شغلي : تكنسين دياليز</t>
  </si>
  <si>
    <t>تكنسين دياليز</t>
  </si>
  <si>
    <t>بخش دياليز و همودياليز بيمارستانها و مراكز آموزشي درماني</t>
  </si>
  <si>
    <t>تكنسين همودياليز</t>
  </si>
  <si>
    <t>رشته شغلي : تكنسين راديولوژي</t>
  </si>
  <si>
    <t>بخش راديولوژي بيمارستانها و مراكز آموزشي درماني، دانشكده دندانپزشكي</t>
  </si>
  <si>
    <t>تكنسين راديولوژي</t>
  </si>
  <si>
    <t>رشته شغلي : تكنسين ساختمان</t>
  </si>
  <si>
    <t>بيمارستانها و مراكز آموزشي درماني، مراكز بهداشتي و درماني</t>
  </si>
  <si>
    <t>تكنسين ساختمان</t>
  </si>
  <si>
    <t>رشته شغلي : تكنسين سمعي و بصري</t>
  </si>
  <si>
    <t>تكنسين سمعي و بصري</t>
  </si>
  <si>
    <t>متصدي سمعي و بصري</t>
  </si>
  <si>
    <t>مسئول سمعي و بصري</t>
  </si>
  <si>
    <t>رشته شغلي : تكنسين شنوايي</t>
  </si>
  <si>
    <t>مراكز بهداشتي درماني، پلي كلينيك ها ، بيمارستانها و مراكز آموزشي درماني</t>
  </si>
  <si>
    <t>تكنسين اوديومتري (شنوايي سنجي)</t>
  </si>
  <si>
    <t>رشته شغلي : تكنسين علوم و فنون هسته اي</t>
  </si>
  <si>
    <t>مشروط بر اينكه متصديان پست هاي سازماني ياد شده از حق اشعه استفاده نكنند</t>
  </si>
  <si>
    <t>تكنسين طب هسته اي</t>
  </si>
  <si>
    <t>كمك تكنسين طب هسته اي</t>
  </si>
  <si>
    <t>رشته شغلي : تكنسين فوريتهاي پزشكي</t>
  </si>
  <si>
    <t>متصدي رزرو تخت</t>
  </si>
  <si>
    <t>مسئول امور بيماران شهرستاني</t>
  </si>
  <si>
    <t>رشته شغلي : تكنسين مكانيك</t>
  </si>
  <si>
    <t>تكنسين مكانيك</t>
  </si>
  <si>
    <t>رشته شغلي : تكنسين مواد خوردني، آشاميدني، آرايشي و بهداشتي</t>
  </si>
  <si>
    <t>تكنسين برنامه و خدمات غذايي/تكنسين تغذيه</t>
  </si>
  <si>
    <t>معاونت هاي بهداشتي، درمان و غذا و دارو</t>
  </si>
  <si>
    <t>تكنسين مواد خوردني، آشاميدني ، آرايشي و بهداشتي</t>
  </si>
  <si>
    <t>رشته شغلي : تكنسين نوار نگاري</t>
  </si>
  <si>
    <t>تكنسين نوار نگاري</t>
  </si>
  <si>
    <t>رشته شغلي : تكنسين هوشبري</t>
  </si>
  <si>
    <t>مركز توانبخشي و روانپزشكي شهيد مدرس، مركز آموزشي درماني فارابي و اتاق عمل ساير بيمارستانها و مراكز آموزشي درماني</t>
  </si>
  <si>
    <t>تكنسين هوشبري / بيهوشي</t>
  </si>
  <si>
    <t>تلفنچي</t>
  </si>
  <si>
    <t>حسابدار</t>
  </si>
  <si>
    <t>حسابدار امين اموال</t>
  </si>
  <si>
    <t>رئيس اداره امور عمومي</t>
  </si>
  <si>
    <t>رئيس امور اداري</t>
  </si>
  <si>
    <t>كارشناس رسيدگي به اسناد بيمارستاني</t>
  </si>
  <si>
    <t>داروساز</t>
  </si>
  <si>
    <t>مراكز بهداشتي درماني،درمانگاه ها، ساير بيمارستان ها و مراكز آموزشي درماني و داروخانه هاي شبانه روزي دولتي</t>
  </si>
  <si>
    <t>معاونت غذا و دارو</t>
  </si>
  <si>
    <t>كارشناس نظارت بر مواد مخدر</t>
  </si>
  <si>
    <t>مراكز بهداشتي درماني و اتاق عمل دانشكده دندانپزشكي</t>
  </si>
  <si>
    <t>دندانپزشك</t>
  </si>
  <si>
    <t>مركز آموزشي درماني حضرت سيدالشهداء (ع)</t>
  </si>
  <si>
    <t>مراكز بهداشتي درماني، بيمارستانها و مراكز آموزشي درماني</t>
  </si>
  <si>
    <t>خياط و تعميركار البسه و ملحفه</t>
  </si>
  <si>
    <t>رشته شغلي : راننده</t>
  </si>
  <si>
    <t>راننده</t>
  </si>
  <si>
    <t>راننده آمبولانس</t>
  </si>
  <si>
    <t>راننده متصدي نمايش فيلم</t>
  </si>
  <si>
    <t>مركز مبارزه با سل و مركز مبارزه با سرطان</t>
  </si>
  <si>
    <t>راننده وسايل نقليه سبك</t>
  </si>
  <si>
    <t>راننده وسايل نقليه سنگين</t>
  </si>
  <si>
    <t>رشته شغلي : روانشناس</t>
  </si>
  <si>
    <t>روانشناس باليني</t>
  </si>
  <si>
    <t>بخشهاي رواني بيمارستانها و مراكز آموزشي درماني</t>
  </si>
  <si>
    <t>كارشناس بهداشت رواني</t>
  </si>
  <si>
    <t>مركز آموزشي درماني امام موسي كاظم (ع)</t>
  </si>
  <si>
    <t>كارشناس روانشناسي</t>
  </si>
  <si>
    <t>رشته شغلي : سرايدار</t>
  </si>
  <si>
    <t>دبيرستان بهياري</t>
  </si>
  <si>
    <t>سرايدار و خدمتگزار</t>
  </si>
  <si>
    <t>سرايدار و نگهبان</t>
  </si>
  <si>
    <t>رشته شغلي : كاردان آزمايشگاه تشخيص طبي</t>
  </si>
  <si>
    <t>كاردان آزمايشگاه</t>
  </si>
  <si>
    <t>رشته شغلي : كاردان آزمايشگاه تشخيص طبي،كاردان آزمايشگاه غذا، دارو و بهداشتي</t>
  </si>
  <si>
    <t>رشته شغلي : كاردان اتاق عمل</t>
  </si>
  <si>
    <t>كاردان اتاق عمل</t>
  </si>
  <si>
    <t>رشته شغلي : كاردان امور دارويي</t>
  </si>
  <si>
    <t>كاردان امور دارويي</t>
  </si>
  <si>
    <t>رشته شغلي : كاردان امور رواني</t>
  </si>
  <si>
    <t>كاردان بهداشت رواني</t>
  </si>
  <si>
    <t>رشته شغلي : كاردان امور سخت افزار رايانه</t>
  </si>
  <si>
    <t>رشته شغلي : كاردان بهداشت حرفه اي</t>
  </si>
  <si>
    <t>كاردان بهداشت حرفه اي</t>
  </si>
  <si>
    <t>رشته شغلي : كاردان بهداشت خانواده</t>
  </si>
  <si>
    <t>كاردان بهداشت خانواده</t>
  </si>
  <si>
    <t>رشته شغلي : كاردان بهداشت محيط</t>
  </si>
  <si>
    <t>كاردان بهداشت محيط</t>
  </si>
  <si>
    <t>رشته شغلي : كاردان بينايي سنجي</t>
  </si>
  <si>
    <t>كاردان اپتومتري (بينايي سنجي)</t>
  </si>
  <si>
    <t>رشته شغلي : كاردان پذيرش و مدارك پزشكي</t>
  </si>
  <si>
    <t>مراكز بهداشتي درماني ، بيمارستان ها و مراكز آموزشي درماني</t>
  </si>
  <si>
    <t>كاردان پذيرش و مدارك پزشكي</t>
  </si>
  <si>
    <t>رشته شغلي : كاردان پرتو شناسي</t>
  </si>
  <si>
    <t>كاردان راديولوژي</t>
  </si>
  <si>
    <t>كاردان نوار نگاري</t>
  </si>
  <si>
    <t>رشته شغلي : كاردان پروتز دنداني</t>
  </si>
  <si>
    <t>رشته شغلي : كاردان پيشگيري و مبارزه با بيماريها</t>
  </si>
  <si>
    <t>كاردان مبارزه با بيماريهاي غير واگير دار</t>
  </si>
  <si>
    <t>كاردان مبارزه با بيماريهاي واگير دار</t>
  </si>
  <si>
    <t>رشته شغلي : كاردان تأسيسات</t>
  </si>
  <si>
    <t>كاردان تأسيسات</t>
  </si>
  <si>
    <t>رشته شغلي : كاردان توانبخشي فيزيكي</t>
  </si>
  <si>
    <t>كاردان توانبخشي</t>
  </si>
  <si>
    <t>رشته شغلي : كاردان راه، ساختمان و شهرسازي</t>
  </si>
  <si>
    <t>كاردان ساختمان</t>
  </si>
  <si>
    <t>رشته شغلي : كاردان سمعي و بصري</t>
  </si>
  <si>
    <t>كاردان سمعي و بصري</t>
  </si>
  <si>
    <t>رشته شغلي : كاردان شنوايي سنجي</t>
  </si>
  <si>
    <t>كاردان اوديومتري (شنوايي سنجي)</t>
  </si>
  <si>
    <t>رشته شغلي : كاردان مواد خوردني، آشاميدني، آرايشي و بهداشتي</t>
  </si>
  <si>
    <t>كاردان برنامه و خدمات غذايي/كاردان تغذيه</t>
  </si>
  <si>
    <t>كاردان مواد خوردني، آشاميدني،آرايشي و بهداشتي</t>
  </si>
  <si>
    <t>رشته شغلي : كاردان هوشبري</t>
  </si>
  <si>
    <t>كاردان هوشبري</t>
  </si>
  <si>
    <t>رشته شغلي : كارشناس آزمايشگاه تشخيص طبي</t>
  </si>
  <si>
    <t>كارشناس آزمايشگاه</t>
  </si>
  <si>
    <t>كارشناس مسئول آزمايشگاه</t>
  </si>
  <si>
    <t>مراكزي كه به طور مستمر و متمركز در ارتباط با بيماري سل و بيماران مسلول اشتغال دارند (آزمايشگاه سل)</t>
  </si>
  <si>
    <t>رشته شغلي : كارشناس آزمايشگاه تشخيص طبي، كارشناس آزمايشگاه غذا، دارو و بهداشتي</t>
  </si>
  <si>
    <t>آزمايشگاه مراكز بهداشتي درماني شهري و روستايي، آزمايشگاه هاي گروه هاي آموزشي دانشكده ها، آزمايشگاه هاي سطح سه كنترل مواد خوراكي ،آشاميدني در معاونت هاي درمان و غذا و دارو و آزمايشگاه هاي مجتمع مراكز تحقيقاتي درماني</t>
  </si>
  <si>
    <t>رشته شغلي : كارشناس ارتوپدي</t>
  </si>
  <si>
    <t>كارگاه هاي مراكز توانبخشي</t>
  </si>
  <si>
    <t>مسئول امور ارتوپدي</t>
  </si>
  <si>
    <t>رشته شغلي : كارشناس امور اجرايي بيمارستان</t>
  </si>
  <si>
    <t>كارشناس ارزشيابي موسسات درماني</t>
  </si>
  <si>
    <t>كارشناس امور بيمارستانها</t>
  </si>
  <si>
    <t>كارشناس امور بيمارستانها و درمانگاهها/كارشناس خدمات بهداشتي و درماني</t>
  </si>
  <si>
    <t>مراكز آموزشي درماني حضرت سيدالشهداء (ع) و امام موسي كاظم (ع)</t>
  </si>
  <si>
    <t>كارشناس امور بيمارستاني</t>
  </si>
  <si>
    <t>كارشناس نظارت بر درمان</t>
  </si>
  <si>
    <t>واحدهاي درماني تحت پوشش شبكه ها (نظارت بر كليه واحدهاي درماني تابعه اعم از دولتي و خصوصي)</t>
  </si>
  <si>
    <t>مدير بيمارستان</t>
  </si>
  <si>
    <t>مدير داخلي بيمارستان</t>
  </si>
  <si>
    <t>رشته شغلي : كارشناس امور اداري</t>
  </si>
  <si>
    <t>رشته شغلي : كارشناس امور دارويي</t>
  </si>
  <si>
    <t>كارشناس امور دارويي</t>
  </si>
  <si>
    <t>رشته شغلي : كارشناس امور سخت افزار رايانه</t>
  </si>
  <si>
    <t>رشته شغلي : كارشناس بررسي اسناد و مدارك</t>
  </si>
  <si>
    <t>دفتر رياست و روابط عمومي دانشگاه</t>
  </si>
  <si>
    <t>كارشناس امور اسناد (كارشناس بررسي اسناد)</t>
  </si>
  <si>
    <t>رشته شغلي : كارشناس بهداشت حرفه اي</t>
  </si>
  <si>
    <t>كارشناس بهداشت حرفه اي</t>
  </si>
  <si>
    <t>كارشناس بهداشت حرفه اي (كارت ويژه بازرسي)</t>
  </si>
  <si>
    <t>رشته شغلي : كارشناس بهداشت خانواده</t>
  </si>
  <si>
    <t>كارشناس آموزش بهداشت</t>
  </si>
  <si>
    <t>كارشناس بهداشت خانواده</t>
  </si>
  <si>
    <t>كارشناس مركز گسترش شبكه</t>
  </si>
  <si>
    <t>كارشناس مسئول مركز گسترش شبكه</t>
  </si>
  <si>
    <t>رشته شغلي : كارشناس بهداشت دهان و دندان</t>
  </si>
  <si>
    <t>رشته شغلي : كارشناس بهداشت محيط</t>
  </si>
  <si>
    <t>كارشناس بهداشت محيط در معاونت دانشجويي و فرهنگي مشمول سختي كار نمي شود.</t>
  </si>
  <si>
    <t>كارشناس بهداشت محيط</t>
  </si>
  <si>
    <t>رشته شغلي : كارشناس بينايي سنجي</t>
  </si>
  <si>
    <t>كارشناس اپتومتري (بينايي سنجي)</t>
  </si>
  <si>
    <t>رشته شغلي : كارشناس پذيرش و مدارك پزشكي</t>
  </si>
  <si>
    <t>مراكز بهداشتي درماني، بيمارستان ها و مراكز آموزشي درماني</t>
  </si>
  <si>
    <t>كارشناس پذيرش و مدارك پزشكي</t>
  </si>
  <si>
    <t>رشته شغلي : كارشناس پرتو شناسي</t>
  </si>
  <si>
    <t>بخش آنژيوگرافي بيمارستانها و مراكز آموزشي درماني</t>
  </si>
  <si>
    <t>كارشناس راديولوژي</t>
  </si>
  <si>
    <t>رشته شغلي : كارشناس پروتز دنداني</t>
  </si>
  <si>
    <t>كارشناس امور دندانپزشكي</t>
  </si>
  <si>
    <t>رشته شغلي : كارشناس پيشگيري و مبارزه با بيماريها</t>
  </si>
  <si>
    <t>كارشناس كنترل عفونتهاي بيمارستاني</t>
  </si>
  <si>
    <t>كارشناس مبارزه با بيماريهاي غير واگيردار</t>
  </si>
  <si>
    <t>كارشناس مبارزه با بيماريهاي واگير دار</t>
  </si>
  <si>
    <t>كارشناس مسئول مبارزه با بيماريها</t>
  </si>
  <si>
    <t>رشته شغلي : كارشناس تجهيزات پزشكي</t>
  </si>
  <si>
    <t>كارشناس تجهيزات پزشكي</t>
  </si>
  <si>
    <t>رشته شغلي : كارشناس تحليل گر سيستم</t>
  </si>
  <si>
    <t>كليه پستهاي سازماني زير مجموعه رشته شغلي كارشناس تحليل گر سيستم به استثناء پست سازماني كارشناس مسئول</t>
  </si>
  <si>
    <t>رشته شغلي : كارشناس تغذيه</t>
  </si>
  <si>
    <t>كارشناس تغذيه</t>
  </si>
  <si>
    <t>معاونت هاي دانشجويي و بهداشتي</t>
  </si>
  <si>
    <t>كارشناس تغذيه (ارزشيابي)</t>
  </si>
  <si>
    <t>رشته شغلي : كارشناس توانبخشي فيزيكي</t>
  </si>
  <si>
    <t>فيزيوتراپيست</t>
  </si>
  <si>
    <t>بيمارستانها و مراكز بهداشتي درماني</t>
  </si>
  <si>
    <t>كارشناس توانبخشي</t>
  </si>
  <si>
    <t>كارشناس توانبخشي (فيزيوتراپيست)</t>
  </si>
  <si>
    <t>كارشناس فيزيوتراپي</t>
  </si>
  <si>
    <t>بخشهاي رواني بيمارستانها و مراكز آموزشي درماني غير رواني</t>
  </si>
  <si>
    <t>كارشناس كار درماني</t>
  </si>
  <si>
    <t>كارشناس كاردرماني</t>
  </si>
  <si>
    <t>كارشناس گفتار درماني</t>
  </si>
  <si>
    <t>رشته شغلي : كارشناس حشره شناسي و مبارزه با ناقلين</t>
  </si>
  <si>
    <t>كارشناس حشره شناسي و مبارزه با ناقلين</t>
  </si>
  <si>
    <t>رشته شغلي : كارشناس راه، ساختمان و شهرسازي</t>
  </si>
  <si>
    <t>بيمارستانها و مراكز آموزشي درماني ، مراكز بهداشتي و درماني</t>
  </si>
  <si>
    <t>كارشناس ساختمان</t>
  </si>
  <si>
    <t>رشته شغلي : كارشناس سمعي و بصري</t>
  </si>
  <si>
    <t>كارشناس سمعي و بصري</t>
  </si>
  <si>
    <t>رشته شغلي : كارشناس شنوايي سنجي</t>
  </si>
  <si>
    <t>كارشناس اوديومتري (شنوايي سنجي)</t>
  </si>
  <si>
    <t>رشته شغلي : كارشناس فوريتهاي پزشكي</t>
  </si>
  <si>
    <t>كارشناس امور باليني</t>
  </si>
  <si>
    <t>رشته شغلي : كارشناس فوق برنامه</t>
  </si>
  <si>
    <t>خوابگاه</t>
  </si>
  <si>
    <t>مسئول خوابگاه دختران</t>
  </si>
  <si>
    <t>رشته شغلي : كارشناس كالبد شناسي</t>
  </si>
  <si>
    <t>دانشكده پزشكي</t>
  </si>
  <si>
    <t>كارشناسان گروه علوم تشريحي</t>
  </si>
  <si>
    <t>رشته شغلي : كارشناس مواد خوردني، آشاميدني، آرايشي و بهداشتي</t>
  </si>
  <si>
    <t>كارشناس مواد خوردني، آشاميدني ، آرايشي و بهداشتي</t>
  </si>
  <si>
    <t>رشته شغلي : كارشناس نوارنگاري</t>
  </si>
  <si>
    <t>كارشناس نوارنگاري</t>
  </si>
  <si>
    <t>رشته شغلي : كارشناس هوشبري</t>
  </si>
  <si>
    <t>دانشكده پرستاري و مامايي</t>
  </si>
  <si>
    <t>كارشناس ارشد هوشبري</t>
  </si>
  <si>
    <t>كارشناس هوشبري</t>
  </si>
  <si>
    <t>رشته شغلي : كارگزين</t>
  </si>
  <si>
    <t>كارگزين</t>
  </si>
  <si>
    <t>كارگزين مسئول</t>
  </si>
  <si>
    <t>رشته شغلي : كتابدار</t>
  </si>
  <si>
    <t>كتابدار</t>
  </si>
  <si>
    <t>رشته شغلي : كمك آشپز</t>
  </si>
  <si>
    <t>كمك آشپز</t>
  </si>
  <si>
    <t>رشته شغلي : كمك تكنسين آزمايشگاه</t>
  </si>
  <si>
    <t>كمك تكنسين آزمايشگاه</t>
  </si>
  <si>
    <t>رشته شغلي : كمك تكنسين راديولوژي</t>
  </si>
  <si>
    <t>كمك تكنسين راديولوژي</t>
  </si>
  <si>
    <t>رشته شغلي : كمك تكنسين هوشبري</t>
  </si>
  <si>
    <t>كمك تكنسين هوشبري</t>
  </si>
  <si>
    <t>رشته شغلي : كمك كارشناس سمعي و بصري</t>
  </si>
  <si>
    <t>كمك كارشناس سمعي و بصري</t>
  </si>
  <si>
    <t>رشته شغلي : كمك كارشناس فوق برنامه</t>
  </si>
  <si>
    <t>رشته شغلي : كودكيار</t>
  </si>
  <si>
    <t>كودك يار</t>
  </si>
  <si>
    <t>مراقب كودك</t>
  </si>
  <si>
    <t>رشته شغلي : ماشين نويس</t>
  </si>
  <si>
    <t>ماشين نويس</t>
  </si>
  <si>
    <t>رشته شغلي : ماما</t>
  </si>
  <si>
    <t>كارشناس امور مامايي</t>
  </si>
  <si>
    <t>كارشناس مامايي</t>
  </si>
  <si>
    <t>ماما</t>
  </si>
  <si>
    <t>ماما (مربي مامايي)</t>
  </si>
  <si>
    <t>رشته شغلي : مامور آسانسور</t>
  </si>
  <si>
    <t>آسانسورچي (مأمور آسانسور)</t>
  </si>
  <si>
    <t>رشته شغلي : متصدي امور دفتري</t>
  </si>
  <si>
    <t>متصدي امور دفتري</t>
  </si>
  <si>
    <t>متصدي امور دفتري و بايگاني</t>
  </si>
  <si>
    <t>مسئول امور دفتري و بايگاني</t>
  </si>
  <si>
    <t>رشته شغلي : متصدي چاپ و تكثير</t>
  </si>
  <si>
    <t>متصدي چاپ و تكثير</t>
  </si>
  <si>
    <t>مسئول چاپ و انتشارات</t>
  </si>
  <si>
    <t>رشته شغلي : مددكار بهداشتي و درماني</t>
  </si>
  <si>
    <t>كاردان مددكاري</t>
  </si>
  <si>
    <t>مركز آموزشي درماني نور و حضرت علي اصغر (ع)</t>
  </si>
  <si>
    <t>كارشناس مددكاري</t>
  </si>
  <si>
    <t>كمك مددكار</t>
  </si>
  <si>
    <t>مددكار</t>
  </si>
  <si>
    <t>مددكار اجتماعي</t>
  </si>
  <si>
    <t>مددكار بهداشتي درماني</t>
  </si>
  <si>
    <t>مددكار مسئول</t>
  </si>
  <si>
    <t>رشته شغلي : مدديار معلولين</t>
  </si>
  <si>
    <t>آسايشگاه ها ، بيمارستانها و مراكز آموزشي درماني</t>
  </si>
  <si>
    <t>مدديار معلولين</t>
  </si>
  <si>
    <t>رشته شغلي : مربي بهداشت مدارس</t>
  </si>
  <si>
    <t>كارشناس بهداشت مدارس</t>
  </si>
  <si>
    <t>رشته شغلي : مربي خدمات بهداشتي</t>
  </si>
  <si>
    <t>رئيس و مدير دروس دبيرستان بهياري</t>
  </si>
  <si>
    <t>آموزشگاه هاي بهورزي</t>
  </si>
  <si>
    <t>كارشناس آموزشگاه بهورزي</t>
  </si>
  <si>
    <t>كارشناس پرستاري (مربي)</t>
  </si>
  <si>
    <t>دانشكده پرستاري و مامايي (آموزش در بخش داخلي و جراحي)</t>
  </si>
  <si>
    <t>مدير آموزشگاه</t>
  </si>
  <si>
    <t>مدير آموزشگاه بهورزي</t>
  </si>
  <si>
    <t>مدير آموزشگاه بهياري</t>
  </si>
  <si>
    <t>دانشكده پرستاري (آموزش بخش داخلي و جراحي، رواني و زنان و زايمان)</t>
  </si>
  <si>
    <t>اي)مربي بهياري</t>
  </si>
  <si>
    <t>مربي پرستاري</t>
  </si>
  <si>
    <t>مربي دبيرستان بهياري</t>
  </si>
  <si>
    <t>ناظم (ناظمه) دبيرستان بهياري</t>
  </si>
  <si>
    <t>رشته شغلي : مربي مهد كودك</t>
  </si>
  <si>
    <t>مسئول مهد كودك (كارشناس)</t>
  </si>
  <si>
    <t>رشته شغلي : مسئول  امور فوريتهاي پزشكي</t>
  </si>
  <si>
    <t>اپراتور بيسيم</t>
  </si>
  <si>
    <t>امدادگر</t>
  </si>
  <si>
    <t xml:space="preserve">در صورت اشتغال به كار پزشكان، پرستاران و  كاردانهاي هوشبري مشمول قانون خدمت پزشكان و پيراپزشكان مصوب 21/20/5731 در هر يك از مشاغل: مسئول، متصدي و تكنسين امور فوريتهاي پزشكي، اپراتور بي سيم و </t>
  </si>
  <si>
    <t xml:space="preserve">اپراتور تلفن، پزشك (راهنماي بيماران) و </t>
  </si>
  <si>
    <t xml:space="preserve">مسئول دريافت پذيرش از بيمارستان ها، از </t>
  </si>
  <si>
    <t>فوق العاده سختي شرايط محيط كار اين بند بهره مند مي گردند.</t>
  </si>
  <si>
    <t>تكنسين امور فوريتهاي پزشكي</t>
  </si>
  <si>
    <t>رشته شغلي : مسئول پذيرش و مدارك پزشكي</t>
  </si>
  <si>
    <t>متصدي پذيرش و مدارك پزشكي</t>
  </si>
  <si>
    <t>مراكز بهداشتي درماني و بيمارستان ها و مراكز آموزشي درماني</t>
  </si>
  <si>
    <t>مسئول پذيرش و مدارك پزشكي</t>
  </si>
  <si>
    <t>مسئول دريافت پذيرش از بيمارستانها و مراكز آموزشي درماني</t>
  </si>
  <si>
    <t>رشته شغلي : مسئول خدمات اداري</t>
  </si>
  <si>
    <t>بايگان</t>
  </si>
  <si>
    <t>متصدي امور دفتري و ماشين نويس</t>
  </si>
  <si>
    <t>متصدي امور دفتري و بايگان و ماشين نويس</t>
  </si>
  <si>
    <t>متصدي امور دفتري و بايگاني و ماشين نويس</t>
  </si>
  <si>
    <t>مسئول خدمات</t>
  </si>
  <si>
    <t>مسئول نقليه</t>
  </si>
  <si>
    <t>منشي بخش</t>
  </si>
  <si>
    <t>كلينيك ها و پلي كلينيك ها</t>
  </si>
  <si>
    <t>رشته شغلي : مسئول خدمات مالي</t>
  </si>
  <si>
    <t>متصدي اموال (جمعدار اموال)</t>
  </si>
  <si>
    <t>انباردار</t>
  </si>
  <si>
    <t>كارپرداز</t>
  </si>
  <si>
    <t>رشته شغلي : مسئول گزينش</t>
  </si>
  <si>
    <t xml:space="preserve">  از تاريخ 10/10/3931 مطابق با جدول فوق العاده سختي شرايط محيط كار پست هاي سازماني مديريت هسته گزينش</t>
  </si>
  <si>
    <t>مديريت هسته گزينش</t>
  </si>
  <si>
    <t>متصديان مشاغل تحقيق گر</t>
  </si>
  <si>
    <t>متصديان مشاغل مصاحبه گر و ساير عناوين ديگردر رشته شغلي مسئول گزينش</t>
  </si>
  <si>
    <t>رشته شغلي : مكانيسين</t>
  </si>
  <si>
    <t>مكانيسين اتومبيل</t>
  </si>
  <si>
    <t>رشته شغلي : مهندس برق</t>
  </si>
  <si>
    <t>كارشناس (مهندس برق)</t>
  </si>
  <si>
    <t>رشته شغلي : مهندس تأسيسات</t>
  </si>
  <si>
    <t>كارشناس (مهندس تأسيسات)</t>
  </si>
  <si>
    <t>مديريت فني و نظارت بر طرحهاي عمراني</t>
  </si>
  <si>
    <t>كارشناس تأسيسات (ارزشيابي)</t>
  </si>
  <si>
    <t>رشته شغلي : مهندس كشاورزي</t>
  </si>
  <si>
    <t>مربي كشاورزي</t>
  </si>
  <si>
    <t>رشته شغلي : نامه رسان</t>
  </si>
  <si>
    <t>نامه رسان</t>
  </si>
  <si>
    <t>رشته شغلي : نقشه بردار</t>
  </si>
  <si>
    <t>كاردان نقشه برداري</t>
  </si>
  <si>
    <t>تكنسين نقشه برداري</t>
  </si>
  <si>
    <t>نقشه بردار</t>
  </si>
  <si>
    <t>رشته شغلي : نگهبان</t>
  </si>
  <si>
    <t>نگهبان</t>
  </si>
  <si>
    <t>رشته شغلي : پستهايي كه در رشته هاي شغلي مختلف قرار مي گيرند</t>
  </si>
  <si>
    <t>بخش آنژيوگرافي</t>
  </si>
  <si>
    <t>تكنسين</t>
  </si>
  <si>
    <t>زباله سوز</t>
  </si>
  <si>
    <t>ساير مشاغل</t>
  </si>
  <si>
    <t>بخشهاي رواني و سوختگي كه با بيماران ارتباط مستقيم دارند</t>
  </si>
  <si>
    <t>بخشهاي عفوني، دياليز، اتاق عمل، بيهوشي و مبارزه با سرطان</t>
  </si>
  <si>
    <t>آزمايشگاه هاي آموزشي دانشكده ها</t>
  </si>
  <si>
    <t>باشند، نظير: كارشناس/كاردان تغذيه ،كارشناس/كاردان بهداشت محيط و كارشناس/كاردان بهداشت حرفه اي</t>
  </si>
  <si>
    <t>آزمايشگاه هاي بيمارستانها و مراكز آموزشي درماني</t>
  </si>
  <si>
    <t>كاركنان اداري و مالي</t>
  </si>
  <si>
    <t>كليه مشاغل پيراپزشكي كه در جداول فوق به آن اشاره نگرديده است</t>
  </si>
  <si>
    <t>بخشهاي عفوني، دياليز، اتاق عمل، بيهوشي و مبارزه با سرطان بيمارستانها و مراكز آموزشي درماني كه مستقيماً با بيماران در تماس هستند</t>
  </si>
  <si>
    <t xml:space="preserve">نكته: </t>
  </si>
  <si>
    <t>مأمور پرورش حيوانات</t>
  </si>
  <si>
    <t>متصديان مشاغل اداري و مالي (رسته اداري و مالي)</t>
  </si>
  <si>
    <t>مسئول مواد اعتياد آور و الكل</t>
  </si>
  <si>
    <t>نقاش ساختمان</t>
  </si>
  <si>
    <t>عنوان پست ساماني</t>
  </si>
  <si>
    <t>بخشهاي گوش و حلق و بيني، مغز و اعصاب، جراحي عمومي و كودكان ،اورژانس، زنان و زايمان ،ICU، CCU و ساير بخشهاي بيمارستانها و مراكز آموزشي درماني كه مستقيماً با بيماران در ارتباط هستند</t>
  </si>
  <si>
    <t>از تاريخ  1394/01/01 960 امتياز</t>
  </si>
  <si>
    <t>كليه بخشهاي بيمارستانها و مراكز آموزشي درماني سوانح و سوختگي و رواني، بخشهاي آنكولوژي و اورژانس سوانح (تروما()admit ) و بخشهاي رواني، سوانح و سوختگي و سرطان ساير بيمارستانها و مراكز آموزشي درماني</t>
  </si>
  <si>
    <t>بخش مراقبتهاي ويژه نوزادان (NICU)</t>
  </si>
  <si>
    <t>اتاق عمل، بخشهاي دياليز، عفوني، سرطان،CCU و ICU</t>
  </si>
  <si>
    <t>بخشهاي دياليز، سوختگي، عفوني، سرطان ،CCU و ICU و اتاق عمل بيمارستانها و مراكز آموزشي درماني</t>
  </si>
  <si>
    <t>14 سال و پايين تر)، اطفال، نوزادان، مسمومين، اورژانس(ward/admit ) و بخش سوانح (تروما()ward)</t>
  </si>
  <si>
    <t>كليه پستهاي سازماني زير مجموعه رشته</t>
  </si>
  <si>
    <t>رختشوي و اتوكش</t>
  </si>
  <si>
    <t>كاردان دندانسازي</t>
  </si>
  <si>
    <t>كاردان دندانسازي (پروتز دندان)</t>
  </si>
  <si>
    <t/>
  </si>
  <si>
    <t>كارشناس آزمايشگاه (ارزشيابي)</t>
  </si>
  <si>
    <t>كارشناس دندانسازي (پروتز دندان)</t>
  </si>
  <si>
    <t>مربي (بهيار ، پرستار، كارشناس</t>
  </si>
  <si>
    <t>پستهاي سازماني مسئول، متصدي و</t>
  </si>
  <si>
    <t>متصدي امور فوريتهاي پزشكي</t>
  </si>
  <si>
    <t>مسئول امور فوريتهاي پزشكي</t>
  </si>
  <si>
    <t>بخشهاي تخصصي پوست، گوش و حلق و بيني، مغز و اعصاب، پيوند ،ارتوپدي، قلب، داخلي، جراحي عمومي،چشم، زنان و زايمان، نفرولوژي ،روماتولوژي، ارولوژي و ساير بخشهاي بيمارستاني كه تاكنون اعلام نگرديده</t>
  </si>
  <si>
    <t>بخشهاي POST ICU ، POST CCU، شيمي درماني (ويژه كودكان</t>
  </si>
  <si>
    <t>اتاق عمل، بخشهاي دياليز، عفوني، سرطان،CCU ، ICU ، مراقبتهاي ويژه نوزادان (NICU) ، آنكولوژي و اورژانس سوانح</t>
  </si>
  <si>
    <t>بخشهاي تخصصي پوست، گوش و حلق و بيني، مغز و اعصاب، پيوند ،</t>
  </si>
  <si>
    <t>اتاق عمل، بخشهاي دياليز، عفوني، سرطان،CCU ، ICU ، مراقبتهاي</t>
  </si>
  <si>
    <t>اتاق عمل، بخشهاي دياليز، عفوني، سرطان،CCU ، ICU ، مراقبتهاي ويژه نوزادان (NICU) ، آنكولوژي و اورژانس سوانح (تروما()admit )</t>
  </si>
  <si>
    <t>بخشهاي سنگ شكن و فيزيوتراپي بيمارستانها و مراكز آموزشي درماني</t>
  </si>
  <si>
    <t>بخشهاي ريوي و سل بيمارستانها و مراكز آموزشي درماني و كليه بخشهاي</t>
  </si>
  <si>
    <t>بيمارستانها و مراكز آموزشي درماني ، مراكزي كه به طور مستمر و متمركز در ارتباط با بيماري سل و بيماران مسلول اشتغال دارند (آزمايشگاه سل)</t>
  </si>
  <si>
    <t>آزمايشگاه مراكز بهداشتي درماني شهري و روستايي، آزمايشگاه هاي گروه</t>
  </si>
  <si>
    <t>آزمايشگاه مركز بهداشت استان(معاونت بهداشتي) ، آزمايشگاه ستاد شبكه ها</t>
  </si>
  <si>
    <t>اتاق عمل دانشكده دندانپزشكي</t>
  </si>
  <si>
    <t>مركزآموزشي درماني امام موسي كاظم (ع)</t>
  </si>
  <si>
    <t>مركز بهداشت استان(معاونت بهداشتي)، ستاد شبكه ها / ستاد مراكز بهداشت شهرستانها، مراكز بهداشتي درماني</t>
  </si>
  <si>
    <t>مركز بهداشت استان(معاونت بهداشتي)، ستاد شبكه ها / ستاد مراكز بهداشت شهرستانها</t>
  </si>
  <si>
    <t>مراكز بهداشتي درماني ، بيمارستانها و مراكز آموزشي درماني</t>
  </si>
  <si>
    <t>ساير بيمارستانها و مراكز آموزشي درماني</t>
  </si>
  <si>
    <t>بيمارستانها و مراكز آموزشي درماني ، مراكزي كه به طور مستمر و متمركز</t>
  </si>
  <si>
    <t>آزمايشگاه مركز بهداشت استان(معاونت بهداشتي)، آزمايشگاه ستاد شبكه ها / ستاد مراكز بهداشت شهرستانها، آزمايشگاه هاي مركزي رفرانس (تشخيص طبي) و آزمايشگاه هاي سطح يك و دو كنترل مواد خوراكي، آشاميدني در معاونت هاي درمان و غذا و دارو</t>
  </si>
  <si>
    <t>مراكز بهداشتي و درماني، بيمارستانها و مراكز آموزشي درماني، مركز بهداشت استان(معاونت بهداشتي)، ستاد شبكه ها / ستاد مراكز بهداشت شهرستانها</t>
  </si>
  <si>
    <t>مركز گسترش شبكه ها كه نظارت مستقيم بر امور بهورزي را عهده دار مي باشد</t>
  </si>
  <si>
    <t>مركز بهداشت استان(معاونت بهداشتي)، ستاد شبكه ها / ستاد مراكز بهداشت شهرستانها، و مراكز بهداشتي درماني</t>
  </si>
  <si>
    <t>مراكز بهداشتي درماني، ساير بيمارستانها و مراكز آموزشي درماني</t>
  </si>
  <si>
    <t>مركز بهداشت استان(معاونت بهداشتي)، ستاد شبكه ها / ستاد مراكز بهداشت شهرستانها، واحد مبارزه با بيماري هاي واگير</t>
  </si>
  <si>
    <t>دانشكده پرستاري (آموزش بخش داخلي و جراحي، رواني و زنان و زايمان</t>
  </si>
  <si>
    <t>ويژه نوزادان (NICU) ، آنكولوژي و اورژانس سوانح (تروما)(admit )</t>
  </si>
  <si>
    <t>بخشهاي گوش، حلق و بيني، مغز و اعصاب، پيوند، ارتوپدي، قلب و داخلي ،جراحي عمومي، چشم، زنان وزايمان، نفرولوژي، روماتولوژي، ارولوژي ،اطفال، نوزادان،اورژانس(ward/admit )، بخش سوانح (تروما()ward) و</t>
  </si>
  <si>
    <t>ساير آزمايشگاه ها به غير ازآزمايشگاه هاي بيمارستانها و مراكز آموزشي درماني</t>
  </si>
  <si>
    <t>كليه بخشهاي بيمارستانها و مراكز آموزشي درماني سوانح و سوختگي و</t>
  </si>
  <si>
    <t>طبق جدول پيوست(به عنوان مال براي حسابدار شاغل در بيمارستان عدد 8 درصد ضربدر 12 ميشه و بعد در عدد 1/5)</t>
  </si>
  <si>
    <t>(حق شغل + حق شاغل + فوق العاده شغل  + فوق العاده سختي شرايط محيط كار + فوق العاده جذب هيات امنا + تفاوت بند(ي) تبصره(12) بودجه  1398+ تفاوت جزء(1) بند(الف) تبصره(12) بودجه 1397+ فوق العاده مديريت + فوق العاده ايثارگري + فوق العاده بدي آب و هوا) ضربدر 50 درصد</t>
  </si>
  <si>
    <t>(حق شغل + حق شاغل + فوق العاده شغل  + فوق العاده سختي شرايط محيط كار + تفاوت بند(ي) تبصره(12) بودجه 1398 +تفاوت جزء(1) بند(الف) تبصره(12) بودجه 1397 +فوق العاده مديريت + فوق العاده ايثارگري + فوق العاده بدي آب و هوا) ضربدر 35 درصد</t>
  </si>
  <si>
    <t>يک چهارم حداقل حقوق مصوب سالانه</t>
  </si>
  <si>
    <t>در صورتی که در نامه حداقل 9 ماه جبهه قابل قبول خورده باشد معاف از مالیات است چون 75 درصد سابقه جبهه قابل قبول است</t>
  </si>
  <si>
    <t>(حق شغل + حق شاغل + فوق العاده شغل  + فوق العاده سختي شرايط محيط كار + فوق العاده ويژه (م خ ك)فوق العاده جذب هيات امناتفاوت بند(ي) تبصره(12) بودجه 1398 + تفاوت جزء(1) بند(الف) تبصره(12) بودجه 1397 + تفاوت تطبيق + ساير + فوق العاده ايثارگري + فوق العاده مديريت)  ضربدر درصد حق اشعه</t>
  </si>
  <si>
    <t>سطح شغل</t>
  </si>
  <si>
    <t>مدرک تحصیلی</t>
  </si>
  <si>
    <t>زیردیپلم</t>
  </si>
  <si>
    <t>فوق دیپلم</t>
  </si>
  <si>
    <t>لیسانس</t>
  </si>
  <si>
    <t>فوق لیسانس</t>
  </si>
  <si>
    <t>دکتری و بالاتر</t>
  </si>
  <si>
    <t>ضریب ریالی</t>
  </si>
  <si>
    <t>مناطق كمتر توسعه يافته و بدي آب و هوا</t>
  </si>
  <si>
    <t>3000 امتیاز ثابت</t>
  </si>
  <si>
    <t>حق اولاد</t>
  </si>
  <si>
    <t>تعداد</t>
  </si>
  <si>
    <t>دارای همسر</t>
  </si>
  <si>
    <t>همسر</t>
  </si>
  <si>
    <t>بله</t>
  </si>
  <si>
    <t>خیر</t>
  </si>
  <si>
    <t>حق عائله مندی</t>
  </si>
  <si>
    <t>مشمول جز 3 بند الف قانون بودجه 1403</t>
  </si>
  <si>
    <t>مشمول جز 3 بند الف قانون بودجه 1404</t>
  </si>
  <si>
    <t>مشمول جز 3 بند الف قانون بودجه 1405</t>
  </si>
  <si>
    <t>مشمول جز 3 بند الف قانون بودجه 1406</t>
  </si>
  <si>
    <t>مشمول جز 3 بند الف قانون بودجه 1407</t>
  </si>
  <si>
    <t>حداقل حقوق 1403</t>
  </si>
  <si>
    <t>فرزند شهید یا جانباز 25% و بالاتر</t>
  </si>
  <si>
    <t>درصد حق اشعه</t>
  </si>
  <si>
    <t>ضریب ریالی 97</t>
  </si>
  <si>
    <t>ضریب ریالی 98</t>
  </si>
  <si>
    <t>فوق العاده نوبت کاری</t>
  </si>
  <si>
    <t>یک نوبتی دائم(عصرکار)</t>
  </si>
  <si>
    <t>دو نوبتی چرخشی منظم(صبح کار- شب کار)</t>
  </si>
  <si>
    <t>دو نوبتی منظم(شب کار - صبح کار)</t>
  </si>
  <si>
    <t>یک نوبتی دائم(شب کار)</t>
  </si>
  <si>
    <t>دو نوبتی منظم(عصرکار - شب کار)</t>
  </si>
  <si>
    <t>سه نوبتی منظم(صبح کار - عصرکار - شب کار)</t>
  </si>
  <si>
    <t>ترکیب دو یا چند حالت به صورت متناوب</t>
  </si>
  <si>
    <t>صبح و عصر</t>
  </si>
  <si>
    <t>نوبت کاری</t>
  </si>
  <si>
    <t>ندارم</t>
  </si>
  <si>
    <t>امتیاز مهارت</t>
  </si>
  <si>
    <t>سنوات خدمت</t>
  </si>
  <si>
    <t>تجربه</t>
  </si>
  <si>
    <t>روند شده با افزایش 1,6</t>
  </si>
  <si>
    <t>ساعت آموزشی</t>
  </si>
  <si>
    <t>مربی آموزشگاه1</t>
  </si>
  <si>
    <t>مربی آموزشگاه2</t>
  </si>
  <si>
    <t>مربی آموزشگاه3</t>
  </si>
  <si>
    <t>مربی آموزشگاه4</t>
  </si>
  <si>
    <t>مربی آموزشگاه5</t>
  </si>
  <si>
    <t>مربی آموزشگاه6</t>
  </si>
  <si>
    <t>مربی آموزشگاه7</t>
  </si>
  <si>
    <t>مربی آموزشگاه8</t>
  </si>
  <si>
    <t>مربی آموزشگاه9</t>
  </si>
  <si>
    <t>مربی آموزشگاه10</t>
  </si>
  <si>
    <t>مربی آموزشگاه11</t>
  </si>
  <si>
    <t>مربی آموزشگاه12</t>
  </si>
  <si>
    <t>مربی آموزشگاه13</t>
  </si>
  <si>
    <t>مربی آموزشگاه14</t>
  </si>
  <si>
    <t>مربی آموزشگاه15</t>
  </si>
  <si>
    <t>مربی آموزشگاه16</t>
  </si>
  <si>
    <t>مربی آموزشگاه17</t>
  </si>
  <si>
    <t>مربی آموزشگاه18</t>
  </si>
  <si>
    <t>هیات علمی</t>
  </si>
  <si>
    <t>مربی آموزشگاه19</t>
  </si>
  <si>
    <t>هیات علمی مدعو</t>
  </si>
  <si>
    <t>مربی آموزشگاه20</t>
  </si>
  <si>
    <t>غیرهیات علمی کارشناسی</t>
  </si>
  <si>
    <t>مربی آموزشگاه21</t>
  </si>
  <si>
    <t>غیرهیات علمی کارشناسی ارشد</t>
  </si>
  <si>
    <t>مربی آموزشگاه22</t>
  </si>
  <si>
    <t>غیرهیات علمی دکتری PHD تخصصی و بالاتر</t>
  </si>
  <si>
    <t>مربی آموزشگاه23</t>
  </si>
  <si>
    <t>مربی آموزشگاه24</t>
  </si>
  <si>
    <t>مربی آموزشگاه25</t>
  </si>
  <si>
    <t>مربی آموزشگاه26</t>
  </si>
  <si>
    <t>مربی آموزشگاه27</t>
  </si>
  <si>
    <t>مربی آموزشگاه28</t>
  </si>
  <si>
    <t>مربی آموزشگاه29</t>
  </si>
  <si>
    <t>مهر الی بهمن 1404</t>
  </si>
  <si>
    <t>مربی آموزشگاه30</t>
  </si>
  <si>
    <t>بهمن 1404 الی تیرماه 1405</t>
  </si>
  <si>
    <t>مربی آموزشگاه31</t>
  </si>
  <si>
    <t>مربی آموزشگاه32</t>
  </si>
  <si>
    <t>مربی آموزشگاه33</t>
  </si>
  <si>
    <t>مربی آموزشگاه34</t>
  </si>
  <si>
    <t>مربی آموزشگاه35</t>
  </si>
  <si>
    <t>مربی آموزشگاه36</t>
  </si>
  <si>
    <t>مربی آموزشگاه37</t>
  </si>
  <si>
    <t>مربی آموزشگاه38</t>
  </si>
  <si>
    <t>مربی آموزشگاه39</t>
  </si>
  <si>
    <t>مربی آموزشگاه40</t>
  </si>
  <si>
    <t>مربی آموزشگاه41</t>
  </si>
  <si>
    <t>مربی آموزشگاه42</t>
  </si>
  <si>
    <t>مربی آموزشگاه43</t>
  </si>
  <si>
    <t>مربی آموزشگاه44</t>
  </si>
  <si>
    <t>مربی آموزشگاه45</t>
  </si>
  <si>
    <t>مربی آموزشگاه46</t>
  </si>
  <si>
    <t>مربی آموزشگاه47</t>
  </si>
  <si>
    <t>مربی آموزشگاه48</t>
  </si>
  <si>
    <t>مربی آموزشگاه49</t>
  </si>
  <si>
    <t>مربی آموزشگاه50</t>
  </si>
  <si>
    <t>مربی آموزشگاه51</t>
  </si>
  <si>
    <t>مربی آموزشگاه52</t>
  </si>
  <si>
    <t>مربی آموزشگاه53</t>
  </si>
  <si>
    <t>مربی1</t>
  </si>
  <si>
    <t>مربی2</t>
  </si>
  <si>
    <t>مربی3</t>
  </si>
  <si>
    <t>مربی4</t>
  </si>
  <si>
    <t>مربی5</t>
  </si>
  <si>
    <t>مربی6</t>
  </si>
  <si>
    <t>مربی7</t>
  </si>
  <si>
    <t>مربی8</t>
  </si>
  <si>
    <t>مربی9</t>
  </si>
  <si>
    <t>مربی10</t>
  </si>
  <si>
    <t>مربی11</t>
  </si>
  <si>
    <t>مربی12</t>
  </si>
  <si>
    <t>مربی13</t>
  </si>
  <si>
    <t>مربی14</t>
  </si>
  <si>
    <t>مربی15</t>
  </si>
  <si>
    <t>مربی16</t>
  </si>
  <si>
    <t>مربی17</t>
  </si>
  <si>
    <t>مربی18</t>
  </si>
  <si>
    <t>مربی19</t>
  </si>
  <si>
    <t>مربی20</t>
  </si>
  <si>
    <t>مربی21</t>
  </si>
  <si>
    <t>مربی22</t>
  </si>
  <si>
    <t>مربی23</t>
  </si>
  <si>
    <t>مربی24</t>
  </si>
  <si>
    <t>مربی25</t>
  </si>
  <si>
    <t>مربی26</t>
  </si>
  <si>
    <t>مربی27</t>
  </si>
  <si>
    <t>مربی28</t>
  </si>
  <si>
    <t>مربی29</t>
  </si>
  <si>
    <t>مربی30</t>
  </si>
  <si>
    <t>مربی31</t>
  </si>
  <si>
    <t>مربی32</t>
  </si>
  <si>
    <t>مربی33</t>
  </si>
  <si>
    <t>مربی34</t>
  </si>
  <si>
    <t>مربی35</t>
  </si>
  <si>
    <t>مربی36</t>
  </si>
  <si>
    <t>مربی37</t>
  </si>
  <si>
    <t>مربی38</t>
  </si>
  <si>
    <t>مربی39</t>
  </si>
  <si>
    <t>مربی40</t>
  </si>
  <si>
    <t>مربی41</t>
  </si>
  <si>
    <t>مربی42</t>
  </si>
  <si>
    <t>مربی43</t>
  </si>
  <si>
    <t>مربی44</t>
  </si>
  <si>
    <t>مربی45</t>
  </si>
  <si>
    <t>مربی46</t>
  </si>
  <si>
    <t>مربی47</t>
  </si>
  <si>
    <t>مربی48</t>
  </si>
  <si>
    <t>مربی49</t>
  </si>
  <si>
    <t>مربی50</t>
  </si>
  <si>
    <t>مربی51</t>
  </si>
  <si>
    <t>مربی52</t>
  </si>
  <si>
    <t>مربی53</t>
  </si>
  <si>
    <t>استادیار1</t>
  </si>
  <si>
    <t>استادیار2</t>
  </si>
  <si>
    <t>استادیار3</t>
  </si>
  <si>
    <t>استادیار4</t>
  </si>
  <si>
    <t>استادیار5</t>
  </si>
  <si>
    <t>استادیار6</t>
  </si>
  <si>
    <t>استادیار7</t>
  </si>
  <si>
    <t>استادیار8</t>
  </si>
  <si>
    <t>استادیار9</t>
  </si>
  <si>
    <t>استادیار10</t>
  </si>
  <si>
    <t>استادیار11</t>
  </si>
  <si>
    <t>استادیار12</t>
  </si>
  <si>
    <t>استادیار13</t>
  </si>
  <si>
    <t>استادیار14</t>
  </si>
  <si>
    <t>استادیار15</t>
  </si>
  <si>
    <t>استادیار16</t>
  </si>
  <si>
    <t>استادیار17</t>
  </si>
  <si>
    <t>استادیار18</t>
  </si>
  <si>
    <t>استادیار19</t>
  </si>
  <si>
    <t>استادیار20</t>
  </si>
  <si>
    <t>استادیار21</t>
  </si>
  <si>
    <t>استادیار22</t>
  </si>
  <si>
    <t>استادیار23</t>
  </si>
  <si>
    <t>استادیار24</t>
  </si>
  <si>
    <t>استادیار25</t>
  </si>
  <si>
    <t>استادیار26</t>
  </si>
  <si>
    <t>استادیار27</t>
  </si>
  <si>
    <t>استادیار28</t>
  </si>
  <si>
    <t>استادیار29</t>
  </si>
  <si>
    <t>استادیار30</t>
  </si>
  <si>
    <t>استادیار31</t>
  </si>
  <si>
    <t>استادیار32</t>
  </si>
  <si>
    <t>استادیار33</t>
  </si>
  <si>
    <t>استادیار34</t>
  </si>
  <si>
    <t>استادیار35</t>
  </si>
  <si>
    <t>استادیار36</t>
  </si>
  <si>
    <t>استادیار37</t>
  </si>
  <si>
    <t>استادیار38</t>
  </si>
  <si>
    <t>استادیار39</t>
  </si>
  <si>
    <t>استادیار40</t>
  </si>
  <si>
    <t>استادیار41</t>
  </si>
  <si>
    <t>استادیار42</t>
  </si>
  <si>
    <t>استادیار43</t>
  </si>
  <si>
    <t>استادیار44</t>
  </si>
  <si>
    <t>استادیار45</t>
  </si>
  <si>
    <t>استادیار46</t>
  </si>
  <si>
    <t>استادیار47</t>
  </si>
  <si>
    <t>استادیار48</t>
  </si>
  <si>
    <t>استادیار49</t>
  </si>
  <si>
    <t>استادیار50</t>
  </si>
  <si>
    <t>استادیار51</t>
  </si>
  <si>
    <t>استادیار52</t>
  </si>
  <si>
    <t>استادیار53</t>
  </si>
  <si>
    <t>دانشیار1</t>
  </si>
  <si>
    <t>دانشیار2</t>
  </si>
  <si>
    <t>دانشیار3</t>
  </si>
  <si>
    <t>دانشیار4</t>
  </si>
  <si>
    <t>دانشیار5</t>
  </si>
  <si>
    <t>دانشیار6</t>
  </si>
  <si>
    <t>دانشیار7</t>
  </si>
  <si>
    <t>دانشیار8</t>
  </si>
  <si>
    <t>دانشیار9</t>
  </si>
  <si>
    <t>دانشیار10</t>
  </si>
  <si>
    <t>دانشیار11</t>
  </si>
  <si>
    <t>دانشیار12</t>
  </si>
  <si>
    <t>دانشیار13</t>
  </si>
  <si>
    <t>دانشیار14</t>
  </si>
  <si>
    <t>دانشیار15</t>
  </si>
  <si>
    <t>دانشیار16</t>
  </si>
  <si>
    <t>دانشیار17</t>
  </si>
  <si>
    <t>دانشیار18</t>
  </si>
  <si>
    <t>دانشیار19</t>
  </si>
  <si>
    <t>دانشیار20</t>
  </si>
  <si>
    <t>دانشیار21</t>
  </si>
  <si>
    <t>دانشیار22</t>
  </si>
  <si>
    <t>دانشیار23</t>
  </si>
  <si>
    <t>دانشیار24</t>
  </si>
  <si>
    <t>دانشیار25</t>
  </si>
  <si>
    <t>دانشیار26</t>
  </si>
  <si>
    <t>دانشیار27</t>
  </si>
  <si>
    <t>دانشیار28</t>
  </si>
  <si>
    <t>دانشیار29</t>
  </si>
  <si>
    <t>دانشیار30</t>
  </si>
  <si>
    <t>دانشیار31</t>
  </si>
  <si>
    <t>دانشیار32</t>
  </si>
  <si>
    <t>دانشیار33</t>
  </si>
  <si>
    <t>دانشیار34</t>
  </si>
  <si>
    <t>دانشیار35</t>
  </si>
  <si>
    <t>دانشیار36</t>
  </si>
  <si>
    <t>دانشیار37</t>
  </si>
  <si>
    <t>دانشیار38</t>
  </si>
  <si>
    <t>دانشیار39</t>
  </si>
  <si>
    <t>دانشیار40</t>
  </si>
  <si>
    <t>دانشیار41</t>
  </si>
  <si>
    <t>دانشیار42</t>
  </si>
  <si>
    <t>دانشیار43</t>
  </si>
  <si>
    <t>دانشیار44</t>
  </si>
  <si>
    <t>دانشیار45</t>
  </si>
  <si>
    <t>دانشیار46</t>
  </si>
  <si>
    <t>دانشیار47</t>
  </si>
  <si>
    <t>دانشیار48</t>
  </si>
  <si>
    <t>دانشیار49</t>
  </si>
  <si>
    <t>دانشیار50</t>
  </si>
  <si>
    <t>دانشیار51</t>
  </si>
  <si>
    <t>دانشیار52</t>
  </si>
  <si>
    <t>دانشیار53</t>
  </si>
  <si>
    <t>استاد1</t>
  </si>
  <si>
    <t>استاد2</t>
  </si>
  <si>
    <t>استاد3</t>
  </si>
  <si>
    <t>استاد4</t>
  </si>
  <si>
    <t>استاد5</t>
  </si>
  <si>
    <t>استاد6</t>
  </si>
  <si>
    <t>استاد7</t>
  </si>
  <si>
    <t>استاد8</t>
  </si>
  <si>
    <t>استاد9</t>
  </si>
  <si>
    <t>استاد10</t>
  </si>
  <si>
    <t>استاد11</t>
  </si>
  <si>
    <t>استاد12</t>
  </si>
  <si>
    <t>استاد13</t>
  </si>
  <si>
    <t>استاد14</t>
  </si>
  <si>
    <t>استاد15</t>
  </si>
  <si>
    <t>استاد16</t>
  </si>
  <si>
    <t>استاد17</t>
  </si>
  <si>
    <t>استاد18</t>
  </si>
  <si>
    <t>استاد19</t>
  </si>
  <si>
    <t>استاد20</t>
  </si>
  <si>
    <t>استاد21</t>
  </si>
  <si>
    <t>استاد22</t>
  </si>
  <si>
    <t>استاد23</t>
  </si>
  <si>
    <t>استاد24</t>
  </si>
  <si>
    <t>استاد25</t>
  </si>
  <si>
    <t>استاد26</t>
  </si>
  <si>
    <t>استاد27</t>
  </si>
  <si>
    <t>استاد28</t>
  </si>
  <si>
    <t>استاد29</t>
  </si>
  <si>
    <t>استاد30</t>
  </si>
  <si>
    <t>استاد31</t>
  </si>
  <si>
    <t>استاد32</t>
  </si>
  <si>
    <t>استاد33</t>
  </si>
  <si>
    <t>استاد34</t>
  </si>
  <si>
    <t>استاد35</t>
  </si>
  <si>
    <t>استاد36</t>
  </si>
  <si>
    <t>استاد37</t>
  </si>
  <si>
    <t>استاد38</t>
  </si>
  <si>
    <t>استاد39</t>
  </si>
  <si>
    <t>استاد40</t>
  </si>
  <si>
    <t>استاد41</t>
  </si>
  <si>
    <t>استاد42</t>
  </si>
  <si>
    <t>استاد43</t>
  </si>
  <si>
    <t>استاد44</t>
  </si>
  <si>
    <t>استاد45</t>
  </si>
  <si>
    <t>استاد46</t>
  </si>
  <si>
    <t>استاد47</t>
  </si>
  <si>
    <t>استاد48</t>
  </si>
  <si>
    <t>استاد49</t>
  </si>
  <si>
    <t>استاد50</t>
  </si>
  <si>
    <t>استاد51</t>
  </si>
  <si>
    <t>استاد52</t>
  </si>
  <si>
    <t>استاد53</t>
  </si>
  <si>
    <t>فوق العاده مخصوصاستادغیرتمام وقت</t>
  </si>
  <si>
    <t>فوق العاده مخصوصدانشیارغیرتمام وقت</t>
  </si>
  <si>
    <t>فوق العاده مخصوصاستادیارغیرتمام وقت</t>
  </si>
  <si>
    <t>فوق العاده مخصوصمربیغیرتمام وقت</t>
  </si>
  <si>
    <t>فوق العاده مخصوصمربی آموزشگاهغیرتمام وقت</t>
  </si>
  <si>
    <t>فوق العاده مخصوصاستادتمام وقت</t>
  </si>
  <si>
    <t>فوق العاده مخصوصدانشیارتمام وقت</t>
  </si>
  <si>
    <t>فوق العاده مخصوصاستادیارتمام وقت</t>
  </si>
  <si>
    <t>فوق العاده مخصوصمربیتمام وقت</t>
  </si>
  <si>
    <t>فوق العاده مخصوصمربی آموزشگاهتمام وقت</t>
  </si>
  <si>
    <t>فوق العاده خاص</t>
  </si>
  <si>
    <t>فیش حقوقی هیات علمی 1405</t>
  </si>
  <si>
    <t>آیتم حقوقی</t>
  </si>
  <si>
    <t>شهر</t>
  </si>
  <si>
    <t>برمبنای فوق العاده مدیریت رئیس دانشگاه محاسبه میشود. معاونین 80 درصد- روسای دانشکده ها 65 درصد.روسای بیمارستان ها 55 درصد.مدیران ستادی 50 درصد. رئیس مرکز تحقیقاتی و مدیر و معاون بیمارستان 40 درصد</t>
  </si>
  <si>
    <t>فوق العاده جذباستادغیرتمام وقتشیروان</t>
  </si>
  <si>
    <t>فوق العاده جذبدانشیارغیرتمام وقتشیروان</t>
  </si>
  <si>
    <t>فوق العاده جذباستادیارغیرتمام وقتشیروان</t>
  </si>
  <si>
    <t>فوق العاده جذبمربیغیرتمام وقتشیروان</t>
  </si>
  <si>
    <t>فوق العاده جذبمربی آموزشگاهغیرتمام وقتشیروان</t>
  </si>
  <si>
    <t>فوق العاده جذباستادتمام وقتشیروان</t>
  </si>
  <si>
    <t>فوق العاده جذبدانشیارتمام وقتشیروان</t>
  </si>
  <si>
    <t>فوق العاده جذباستادیارتمام وقتشیروان</t>
  </si>
  <si>
    <t>فوق العاده جذبمربیتمام وقتشیروان</t>
  </si>
  <si>
    <t>فوق العاده جذبمربی آموزشگاهتمام وقتشیروان</t>
  </si>
  <si>
    <t>فوق العاده جذب شیروان</t>
  </si>
  <si>
    <t>فوق العاده جذب بجنورد</t>
  </si>
  <si>
    <t>فوق العاده جذباستادغیرتمام وقتبجنورد</t>
  </si>
  <si>
    <t>فوق العاده جذبدانشیارغیرتمام وقتبجنورد</t>
  </si>
  <si>
    <t>فوق العاده جذباستادیارغیرتمام وقتبجنورد</t>
  </si>
  <si>
    <t>فوق العاده جذبمربیغیرتمام وقتبجنورد</t>
  </si>
  <si>
    <t>فوق العاده جذبمربی آموزشگاهغیرتمام وقتبجنورد</t>
  </si>
  <si>
    <t>فوق العاده جذباستادتمام وقتبجنورد</t>
  </si>
  <si>
    <t>فوق العاده جذبدانشیارتمام وقتبجنورد</t>
  </si>
  <si>
    <t>فوق العاده جذباستادیارتمام وقتبجنورد</t>
  </si>
  <si>
    <t>فوق العاده جذبمربیتمام وقتبجنورد</t>
  </si>
  <si>
    <t>فوق العاده جذبمربی آموزشگاهتمام وقتبجنورد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</si>
</sst>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[$-3000401]0"/>
  </numFmts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3" fontId="0" fillId="0" borderId="0" xfId="0" applyNumberFormat="1"/>
    <xf numFmtId="0" fontId="0" fillId="0" borderId="1" xfId="0" applyBorder="1"/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/>
    <xf numFmtId="4" fontId="0" fillId="0" borderId="0" xfId="0" applyNumberFormat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left"/>
    </xf>
    <xf numFmtId="0" fontId="0" fillId="3" borderId="1" xfId="0" applyFill="1" applyBorder="1"/>
    <xf numFmtId="4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1" fontId="0" fillId="0" borderId="0" xfId="0" applyNumberFormat="1"/>
    <xf numFmtId="164" fontId="0" fillId="0" borderId="0" xfId="1" applyNumberFormat="1" applyFont="1"/>
    <xf numFmtId="0" fontId="0" fillId="0" borderId="0" xfId="0" applyAlignment="1">
      <alignment horizontal="right"/>
    </xf>
    <xf numFmtId="3" fontId="0" fillId="0" borderId="0" xfId="0" applyNumberFormat="1" applyAlignment="1">
      <alignment horizontal="center"/>
    </xf>
    <xf numFmtId="3" fontId="0" fillId="2" borderId="1" xfId="0" applyNumberForma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wrapText="1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2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9" fontId="0" fillId="0" borderId="1" xfId="1" applyFont="1" applyBorder="1"/>
    <xf numFmtId="3" fontId="0" fillId="0" borderId="1" xfId="0" applyNumberFormat="1" applyBorder="1"/>
    <xf numFmtId="0" fontId="0" fillId="0" borderId="6" xfId="0" applyBorder="1"/>
    <xf numFmtId="0" fontId="0" fillId="0" borderId="1" xfId="0" applyBorder="1" applyAlignment="1">
      <alignment horizontal="right" wrapText="1" readingOrder="1"/>
    </xf>
    <xf numFmtId="3" fontId="0" fillId="0" borderId="1" xfId="0" applyNumberFormat="1" applyBorder="1" applyAlignment="1">
      <alignment wrapText="1"/>
    </xf>
    <xf numFmtId="0" fontId="0" fillId="0" borderId="1" xfId="0" applyBorder="1" applyAlignment="1">
      <alignment horizontal="right" wrapText="1" readingOrder="2"/>
    </xf>
    <xf numFmtId="0" fontId="0" fillId="0" borderId="1" xfId="0" applyBorder="1" applyAlignment="1">
      <alignment horizontal="right" wrapText="1"/>
    </xf>
    <xf numFmtId="0" fontId="0" fillId="4" borderId="0" xfId="0" applyFill="1"/>
    <xf numFmtId="0" fontId="0" fillId="4" borderId="1" xfId="0" applyFill="1" applyBorder="1"/>
    <xf numFmtId="0" fontId="0" fillId="2" borderId="5" xfId="0" applyFill="1" applyBorder="1" applyAlignment="1">
      <alignment horizontal="center"/>
    </xf>
    <xf numFmtId="0" fontId="0" fillId="3" borderId="0" xfId="0" applyFill="1"/>
    <xf numFmtId="3" fontId="0" fillId="3" borderId="0" xfId="0" applyNumberFormat="1" applyFill="1" applyAlignment="1">
      <alignment horizontal="center"/>
    </xf>
    <xf numFmtId="0" fontId="0" fillId="4" borderId="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4" borderId="0" xfId="0" applyFill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FBF83-B2D9-4CF7-9031-28271988BBC3}">
  <dimension ref="A1:AH298"/>
  <sheetViews>
    <sheetView workbookViewId="0">
      <selection activeCell="O4" sqref="O4"/>
    </sheetView>
  </sheetViews>
  <sheetFormatPr defaultRowHeight="14.4" x14ac:dyDescent="0.3"/>
  <cols>
    <col min="1" max="1" width="10.44140625" bestFit="1" customWidth="1"/>
    <col min="7" max="7" width="10.44140625" bestFit="1" customWidth="1"/>
    <col min="10" max="10" width="10" bestFit="1" customWidth="1"/>
    <col min="16" max="16" width="10.44140625" bestFit="1" customWidth="1"/>
  </cols>
  <sheetData>
    <row r="1" spans="1:34" x14ac:dyDescent="0.3">
      <c r="A1" s="44" t="s">
        <v>13</v>
      </c>
      <c r="B1" s="44"/>
      <c r="C1" s="44"/>
      <c r="D1" s="44"/>
      <c r="G1" s="45" t="s">
        <v>1073</v>
      </c>
      <c r="H1" s="46"/>
      <c r="I1" s="46"/>
      <c r="J1" s="47"/>
      <c r="L1" s="45" t="s">
        <v>16</v>
      </c>
      <c r="M1" s="47"/>
      <c r="N1" s="3"/>
      <c r="P1">
        <v>159</v>
      </c>
      <c r="Q1">
        <v>177</v>
      </c>
      <c r="R1">
        <v>221</v>
      </c>
      <c r="S1">
        <v>257</v>
      </c>
      <c r="T1">
        <v>301</v>
      </c>
      <c r="AB1" t="s">
        <v>99</v>
      </c>
      <c r="AE1">
        <f>Q1-P1</f>
        <v>18</v>
      </c>
      <c r="AF1">
        <f>R1-Q1</f>
        <v>44</v>
      </c>
      <c r="AG1">
        <f>S1-R1</f>
        <v>36</v>
      </c>
      <c r="AH1">
        <f>T1-S1</f>
        <v>44</v>
      </c>
    </row>
    <row r="2" spans="1:34" x14ac:dyDescent="0.3">
      <c r="A2" s="2"/>
      <c r="B2" s="2" t="s">
        <v>15</v>
      </c>
      <c r="C2" s="2"/>
      <c r="D2" s="2" t="s">
        <v>14</v>
      </c>
      <c r="G2" s="2"/>
      <c r="H2" s="2" t="s">
        <v>15</v>
      </c>
      <c r="I2" s="2"/>
      <c r="J2" s="2" t="s">
        <v>14</v>
      </c>
      <c r="L2" s="2" t="s">
        <v>12</v>
      </c>
      <c r="M2" s="2">
        <v>12.3</v>
      </c>
      <c r="O2" s="40" t="s">
        <v>0</v>
      </c>
      <c r="P2" s="40"/>
      <c r="Q2" s="40"/>
      <c r="R2" s="40"/>
      <c r="S2" s="40"/>
      <c r="T2" s="40"/>
      <c r="AB2" t="s">
        <v>98</v>
      </c>
    </row>
    <row r="3" spans="1:34" x14ac:dyDescent="0.3">
      <c r="A3" s="2" t="s">
        <v>12</v>
      </c>
      <c r="B3" s="2">
        <v>2.98</v>
      </c>
      <c r="C3" s="2">
        <v>1.6</v>
      </c>
      <c r="D3" s="2">
        <v>4.7679999999999998</v>
      </c>
      <c r="G3" s="2" t="s">
        <v>12</v>
      </c>
      <c r="H3" s="2">
        <v>5.42</v>
      </c>
      <c r="I3" s="2">
        <v>1.6</v>
      </c>
      <c r="J3" s="2">
        <v>8.6720000000000006</v>
      </c>
      <c r="L3" s="2" t="s">
        <v>8</v>
      </c>
      <c r="M3" s="2">
        <v>14</v>
      </c>
      <c r="O3" s="4" t="s">
        <v>17</v>
      </c>
      <c r="P3" s="4" t="s">
        <v>11</v>
      </c>
      <c r="Q3" s="4" t="s">
        <v>10</v>
      </c>
      <c r="R3" s="4" t="s">
        <v>9</v>
      </c>
      <c r="S3" s="4" t="s">
        <v>8</v>
      </c>
      <c r="T3" s="4" t="s">
        <v>12</v>
      </c>
      <c r="W3" t="s">
        <v>17</v>
      </c>
      <c r="Y3" t="s">
        <v>11</v>
      </c>
    </row>
    <row r="4" spans="1:34" x14ac:dyDescent="0.3">
      <c r="A4" s="2" t="s">
        <v>8</v>
      </c>
      <c r="B4" s="2">
        <v>2.87</v>
      </c>
      <c r="C4" s="2">
        <v>1.6</v>
      </c>
      <c r="D4" s="2">
        <v>4.5920000000000005</v>
      </c>
      <c r="G4" s="2" t="s">
        <v>8</v>
      </c>
      <c r="H4" s="2">
        <v>5.13</v>
      </c>
      <c r="I4" s="2">
        <v>1.6</v>
      </c>
      <c r="J4" s="2">
        <v>8.2080000000000002</v>
      </c>
      <c r="L4" s="2" t="s">
        <v>9</v>
      </c>
      <c r="M4" s="2">
        <v>15.1</v>
      </c>
      <c r="O4" s="4">
        <v>1</v>
      </c>
      <c r="P4" s="4">
        <v>166</v>
      </c>
      <c r="Q4" s="4">
        <v>184</v>
      </c>
      <c r="R4" s="4">
        <v>228</v>
      </c>
      <c r="S4" s="4">
        <v>264</v>
      </c>
      <c r="T4" s="4">
        <v>308</v>
      </c>
      <c r="V4" t="s">
        <v>11</v>
      </c>
      <c r="W4">
        <v>1</v>
      </c>
      <c r="X4" t="s">
        <v>775</v>
      </c>
      <c r="Y4">
        <v>166</v>
      </c>
      <c r="AB4" t="s">
        <v>20</v>
      </c>
    </row>
    <row r="5" spans="1:34" x14ac:dyDescent="0.3">
      <c r="A5" s="2" t="s">
        <v>9</v>
      </c>
      <c r="B5" s="2">
        <v>2.6</v>
      </c>
      <c r="C5" s="2">
        <v>1.6</v>
      </c>
      <c r="D5" s="2">
        <v>4.16</v>
      </c>
      <c r="G5" s="2" t="s">
        <v>9</v>
      </c>
      <c r="H5" s="2">
        <v>5</v>
      </c>
      <c r="I5" s="2">
        <v>1.6</v>
      </c>
      <c r="J5" s="2">
        <v>8</v>
      </c>
      <c r="L5" s="2" t="s">
        <v>10</v>
      </c>
      <c r="M5" s="2">
        <v>10.9</v>
      </c>
      <c r="O5" s="4">
        <v>2</v>
      </c>
      <c r="P5" s="4">
        <v>173</v>
      </c>
      <c r="Q5" s="4">
        <v>191</v>
      </c>
      <c r="R5" s="4">
        <v>235</v>
      </c>
      <c r="S5" s="4">
        <v>271</v>
      </c>
      <c r="T5" s="4">
        <v>315</v>
      </c>
      <c r="V5" t="s">
        <v>11</v>
      </c>
      <c r="W5">
        <v>2</v>
      </c>
      <c r="X5" t="s">
        <v>776</v>
      </c>
      <c r="Y5">
        <v>173</v>
      </c>
      <c r="AB5" t="s">
        <v>21</v>
      </c>
    </row>
    <row r="6" spans="1:34" x14ac:dyDescent="0.3">
      <c r="A6" s="2" t="s">
        <v>10</v>
      </c>
      <c r="B6" s="2">
        <v>2.1</v>
      </c>
      <c r="C6" s="2">
        <v>1.6</v>
      </c>
      <c r="D6" s="2">
        <v>3.3600000000000003</v>
      </c>
      <c r="G6" s="2" t="s">
        <v>10</v>
      </c>
      <c r="H6" s="2">
        <v>4.8600000000000003</v>
      </c>
      <c r="I6" s="2">
        <v>1.6</v>
      </c>
      <c r="J6" s="2">
        <v>7.7760000000000007</v>
      </c>
      <c r="L6" s="2" t="s">
        <v>11</v>
      </c>
      <c r="M6" s="2">
        <v>12.3</v>
      </c>
      <c r="O6" s="4">
        <v>3</v>
      </c>
      <c r="P6" s="4">
        <v>180</v>
      </c>
      <c r="Q6" s="4">
        <v>198</v>
      </c>
      <c r="R6" s="4">
        <v>242</v>
      </c>
      <c r="S6" s="4">
        <v>278</v>
      </c>
      <c r="T6" s="4">
        <v>322</v>
      </c>
      <c r="V6" t="s">
        <v>11</v>
      </c>
      <c r="W6">
        <v>3</v>
      </c>
      <c r="X6" t="s">
        <v>777</v>
      </c>
      <c r="Y6">
        <v>180</v>
      </c>
    </row>
    <row r="7" spans="1:34" x14ac:dyDescent="0.3">
      <c r="A7" s="2" t="s">
        <v>11</v>
      </c>
      <c r="B7" s="2">
        <v>1.77</v>
      </c>
      <c r="C7" s="2">
        <v>1.6</v>
      </c>
      <c r="D7" s="2">
        <v>2.8320000000000003</v>
      </c>
      <c r="G7" s="2" t="s">
        <v>11</v>
      </c>
      <c r="H7" s="2">
        <v>4.76</v>
      </c>
      <c r="I7" s="2">
        <v>1.6</v>
      </c>
      <c r="J7" s="2">
        <v>7.6159999999999997</v>
      </c>
      <c r="O7" s="4">
        <v>4</v>
      </c>
      <c r="P7" s="4">
        <v>187</v>
      </c>
      <c r="Q7" s="4">
        <v>205</v>
      </c>
      <c r="R7" s="4">
        <v>249</v>
      </c>
      <c r="S7" s="4">
        <v>285</v>
      </c>
      <c r="T7" s="4">
        <v>329</v>
      </c>
      <c r="V7" t="s">
        <v>11</v>
      </c>
      <c r="W7">
        <v>4</v>
      </c>
      <c r="X7" t="s">
        <v>778</v>
      </c>
      <c r="Y7">
        <v>187</v>
      </c>
    </row>
    <row r="8" spans="1:34" x14ac:dyDescent="0.3">
      <c r="O8" s="4">
        <v>5</v>
      </c>
      <c r="P8" s="4">
        <v>194</v>
      </c>
      <c r="Q8" s="4">
        <v>212</v>
      </c>
      <c r="R8" s="4">
        <v>256</v>
      </c>
      <c r="S8" s="4">
        <v>292</v>
      </c>
      <c r="T8" s="4">
        <v>336</v>
      </c>
      <c r="V8" t="s">
        <v>11</v>
      </c>
      <c r="W8">
        <v>5</v>
      </c>
      <c r="X8" t="s">
        <v>779</v>
      </c>
      <c r="Y8">
        <v>194</v>
      </c>
      <c r="AB8" t="s">
        <v>82</v>
      </c>
    </row>
    <row r="9" spans="1:34" x14ac:dyDescent="0.3">
      <c r="O9" s="4">
        <v>6</v>
      </c>
      <c r="P9" s="4">
        <v>201</v>
      </c>
      <c r="Q9" s="4">
        <v>219</v>
      </c>
      <c r="R9" s="4">
        <v>263</v>
      </c>
      <c r="S9" s="4">
        <v>299</v>
      </c>
      <c r="T9" s="4">
        <v>343</v>
      </c>
      <c r="V9" t="s">
        <v>11</v>
      </c>
      <c r="W9">
        <v>6</v>
      </c>
      <c r="X9" t="s">
        <v>780</v>
      </c>
      <c r="Y9">
        <v>201</v>
      </c>
      <c r="AB9" t="s">
        <v>83</v>
      </c>
    </row>
    <row r="10" spans="1:34" x14ac:dyDescent="0.3">
      <c r="G10" s="43" t="s">
        <v>1072</v>
      </c>
      <c r="H10" s="43"/>
      <c r="I10" s="43"/>
      <c r="J10" s="43"/>
      <c r="O10" s="4">
        <v>7</v>
      </c>
      <c r="P10" s="4">
        <v>208</v>
      </c>
      <c r="Q10" s="4">
        <v>226</v>
      </c>
      <c r="R10" s="4">
        <v>270</v>
      </c>
      <c r="S10" s="4">
        <v>306</v>
      </c>
      <c r="T10" s="4">
        <v>350</v>
      </c>
      <c r="V10" t="s">
        <v>11</v>
      </c>
      <c r="W10">
        <v>7</v>
      </c>
      <c r="X10" t="s">
        <v>781</v>
      </c>
      <c r="Y10">
        <v>208</v>
      </c>
    </row>
    <row r="11" spans="1:34" x14ac:dyDescent="0.3">
      <c r="G11" s="2"/>
      <c r="H11" s="2" t="s">
        <v>15</v>
      </c>
      <c r="I11" s="2"/>
      <c r="J11" s="2" t="s">
        <v>14</v>
      </c>
      <c r="L11">
        <v>7509320</v>
      </c>
      <c r="M11">
        <v>0.33333333333333331</v>
      </c>
      <c r="N11">
        <v>22527960</v>
      </c>
      <c r="O11" s="4">
        <v>8</v>
      </c>
      <c r="P11" s="4">
        <v>215</v>
      </c>
      <c r="Q11" s="4">
        <v>233</v>
      </c>
      <c r="R11" s="4">
        <v>277</v>
      </c>
      <c r="S11" s="4">
        <v>313</v>
      </c>
      <c r="T11" s="4">
        <v>357</v>
      </c>
      <c r="V11" t="s">
        <v>11</v>
      </c>
      <c r="W11">
        <v>8</v>
      </c>
      <c r="X11" t="s">
        <v>782</v>
      </c>
      <c r="Y11">
        <v>215</v>
      </c>
    </row>
    <row r="12" spans="1:34" x14ac:dyDescent="0.3">
      <c r="G12" s="2" t="s">
        <v>12</v>
      </c>
      <c r="H12" s="2">
        <v>5.92</v>
      </c>
      <c r="I12" s="2">
        <v>1.6</v>
      </c>
      <c r="J12" s="2">
        <v>9.4719999999999995</v>
      </c>
      <c r="L12">
        <v>18022368</v>
      </c>
      <c r="M12">
        <v>0.66666666666666663</v>
      </c>
      <c r="N12">
        <v>27033552</v>
      </c>
      <c r="O12" s="4">
        <v>9</v>
      </c>
      <c r="P12" s="4">
        <v>222</v>
      </c>
      <c r="Q12" s="4">
        <v>240</v>
      </c>
      <c r="R12" s="4">
        <v>284</v>
      </c>
      <c r="S12" s="4">
        <v>320</v>
      </c>
      <c r="T12" s="4">
        <v>364</v>
      </c>
      <c r="V12" t="s">
        <v>11</v>
      </c>
      <c r="W12">
        <v>9</v>
      </c>
      <c r="X12" t="s">
        <v>783</v>
      </c>
      <c r="Y12">
        <v>222</v>
      </c>
      <c r="AB12" t="s">
        <v>89</v>
      </c>
    </row>
    <row r="13" spans="1:34" x14ac:dyDescent="0.3">
      <c r="G13" s="2" t="s">
        <v>8</v>
      </c>
      <c r="H13" s="2">
        <v>5.63</v>
      </c>
      <c r="I13" s="2">
        <v>1.6</v>
      </c>
      <c r="J13" s="2">
        <v>9.0080000000000009</v>
      </c>
      <c r="O13" s="4">
        <v>10</v>
      </c>
      <c r="P13" s="4">
        <v>229</v>
      </c>
      <c r="Q13" s="4">
        <v>247</v>
      </c>
      <c r="R13" s="4">
        <v>291</v>
      </c>
      <c r="S13" s="4">
        <v>327</v>
      </c>
      <c r="T13" s="4">
        <v>371</v>
      </c>
      <c r="V13" t="s">
        <v>11</v>
      </c>
      <c r="W13">
        <v>10</v>
      </c>
      <c r="X13" t="s">
        <v>784</v>
      </c>
      <c r="Y13">
        <v>229</v>
      </c>
      <c r="AB13" t="s">
        <v>90</v>
      </c>
    </row>
    <row r="14" spans="1:34" x14ac:dyDescent="0.3">
      <c r="G14" s="2" t="s">
        <v>9</v>
      </c>
      <c r="H14" s="2">
        <v>5.5</v>
      </c>
      <c r="I14" s="2">
        <v>1.6</v>
      </c>
      <c r="J14" s="2">
        <v>8.8000000000000007</v>
      </c>
      <c r="O14" s="4">
        <v>11</v>
      </c>
      <c r="P14" s="4">
        <v>236</v>
      </c>
      <c r="Q14" s="4">
        <v>254</v>
      </c>
      <c r="R14" s="4">
        <v>298</v>
      </c>
      <c r="S14" s="4">
        <v>334</v>
      </c>
      <c r="T14" s="4">
        <v>378</v>
      </c>
      <c r="V14" t="s">
        <v>11</v>
      </c>
      <c r="W14">
        <v>11</v>
      </c>
      <c r="X14" t="s">
        <v>785</v>
      </c>
      <c r="Y14">
        <v>236</v>
      </c>
    </row>
    <row r="15" spans="1:34" x14ac:dyDescent="0.3">
      <c r="G15" s="2" t="s">
        <v>10</v>
      </c>
      <c r="H15" s="2">
        <v>5.36</v>
      </c>
      <c r="I15" s="2">
        <v>1.6</v>
      </c>
      <c r="J15" s="2">
        <v>8.5760000000000005</v>
      </c>
      <c r="O15" s="4">
        <v>12</v>
      </c>
      <c r="P15" s="4">
        <v>243</v>
      </c>
      <c r="Q15" s="4">
        <v>261</v>
      </c>
      <c r="R15" s="4">
        <v>305</v>
      </c>
      <c r="S15" s="4">
        <v>341</v>
      </c>
      <c r="T15" s="4">
        <v>385</v>
      </c>
      <c r="V15" t="s">
        <v>11</v>
      </c>
      <c r="W15">
        <v>12</v>
      </c>
      <c r="X15" t="s">
        <v>786</v>
      </c>
      <c r="Y15">
        <v>243</v>
      </c>
    </row>
    <row r="16" spans="1:34" x14ac:dyDescent="0.3">
      <c r="G16" s="2" t="s">
        <v>11</v>
      </c>
      <c r="H16" s="2">
        <v>5.26</v>
      </c>
      <c r="I16" s="2">
        <v>1.6</v>
      </c>
      <c r="J16" s="2">
        <v>8.4160000000000004</v>
      </c>
      <c r="O16" s="4">
        <v>13</v>
      </c>
      <c r="P16" s="4">
        <v>250</v>
      </c>
      <c r="Q16" s="4">
        <v>268</v>
      </c>
      <c r="R16" s="4">
        <v>312</v>
      </c>
      <c r="S16" s="4">
        <v>348</v>
      </c>
      <c r="T16" s="4">
        <v>392</v>
      </c>
      <c r="V16" t="s">
        <v>11</v>
      </c>
      <c r="W16">
        <v>13</v>
      </c>
      <c r="X16" t="s">
        <v>787</v>
      </c>
      <c r="Y16">
        <v>250</v>
      </c>
      <c r="AB16" t="s">
        <v>96</v>
      </c>
    </row>
    <row r="17" spans="15:29" x14ac:dyDescent="0.3">
      <c r="O17" s="4">
        <v>14</v>
      </c>
      <c r="P17" s="4">
        <v>257</v>
      </c>
      <c r="Q17" s="4">
        <v>275</v>
      </c>
      <c r="R17" s="4">
        <v>319</v>
      </c>
      <c r="S17" s="4">
        <v>355</v>
      </c>
      <c r="T17" s="4">
        <v>399</v>
      </c>
      <c r="V17" t="s">
        <v>11</v>
      </c>
      <c r="W17">
        <v>14</v>
      </c>
      <c r="X17" t="s">
        <v>788</v>
      </c>
      <c r="Y17">
        <v>257</v>
      </c>
      <c r="AB17" t="s">
        <v>97</v>
      </c>
    </row>
    <row r="18" spans="15:29" x14ac:dyDescent="0.3">
      <c r="O18" s="4">
        <v>15</v>
      </c>
      <c r="P18" s="4">
        <v>264</v>
      </c>
      <c r="Q18" s="4">
        <v>282</v>
      </c>
      <c r="R18" s="4">
        <v>326</v>
      </c>
      <c r="S18" s="4">
        <v>362</v>
      </c>
      <c r="T18" s="4">
        <v>406</v>
      </c>
      <c r="V18" t="s">
        <v>11</v>
      </c>
      <c r="W18">
        <v>15</v>
      </c>
      <c r="X18" t="s">
        <v>789</v>
      </c>
      <c r="Y18">
        <v>264</v>
      </c>
    </row>
    <row r="19" spans="15:29" x14ac:dyDescent="0.3">
      <c r="O19" s="4">
        <v>16</v>
      </c>
      <c r="P19" s="4">
        <v>271</v>
      </c>
      <c r="Q19" s="4">
        <v>289</v>
      </c>
      <c r="R19" s="4">
        <v>333</v>
      </c>
      <c r="S19" s="4">
        <v>369</v>
      </c>
      <c r="T19" s="4">
        <v>413</v>
      </c>
      <c r="V19" t="s">
        <v>11</v>
      </c>
      <c r="W19">
        <v>16</v>
      </c>
      <c r="X19" t="s">
        <v>790</v>
      </c>
      <c r="Y19">
        <v>271</v>
      </c>
    </row>
    <row r="20" spans="15:29" x14ac:dyDescent="0.3">
      <c r="O20" s="4">
        <v>17</v>
      </c>
      <c r="P20" s="4">
        <v>278</v>
      </c>
      <c r="Q20" s="4">
        <v>296</v>
      </c>
      <c r="R20" s="4">
        <v>340</v>
      </c>
      <c r="S20" s="4">
        <v>376</v>
      </c>
      <c r="T20" s="4">
        <v>420</v>
      </c>
      <c r="V20" t="s">
        <v>11</v>
      </c>
      <c r="W20">
        <v>17</v>
      </c>
      <c r="X20" t="s">
        <v>791</v>
      </c>
      <c r="Y20">
        <v>278</v>
      </c>
    </row>
    <row r="21" spans="15:29" x14ac:dyDescent="0.3">
      <c r="O21" s="4">
        <v>18</v>
      </c>
      <c r="P21" s="4">
        <v>285</v>
      </c>
      <c r="Q21" s="4">
        <v>303</v>
      </c>
      <c r="R21" s="4">
        <v>347</v>
      </c>
      <c r="S21" s="4">
        <v>383</v>
      </c>
      <c r="T21" s="4">
        <v>427</v>
      </c>
      <c r="V21" t="s">
        <v>11</v>
      </c>
      <c r="W21">
        <v>18</v>
      </c>
      <c r="X21" t="s">
        <v>792</v>
      </c>
      <c r="Y21">
        <v>285</v>
      </c>
      <c r="AB21" t="s">
        <v>793</v>
      </c>
      <c r="AC21">
        <v>1</v>
      </c>
    </row>
    <row r="22" spans="15:29" x14ac:dyDescent="0.3">
      <c r="O22" s="4">
        <v>19</v>
      </c>
      <c r="P22" s="4">
        <v>292</v>
      </c>
      <c r="Q22" s="4">
        <v>310</v>
      </c>
      <c r="R22" s="4">
        <v>354</v>
      </c>
      <c r="S22" s="4">
        <v>390</v>
      </c>
      <c r="T22" s="4">
        <v>434</v>
      </c>
      <c r="V22" t="s">
        <v>11</v>
      </c>
      <c r="W22">
        <v>19</v>
      </c>
      <c r="X22" t="s">
        <v>794</v>
      </c>
      <c r="Y22">
        <v>292</v>
      </c>
      <c r="AB22" t="s">
        <v>795</v>
      </c>
      <c r="AC22">
        <v>0.9</v>
      </c>
    </row>
    <row r="23" spans="15:29" x14ac:dyDescent="0.3">
      <c r="O23" s="4">
        <v>20</v>
      </c>
      <c r="P23" s="4">
        <v>299</v>
      </c>
      <c r="Q23" s="4">
        <v>317</v>
      </c>
      <c r="R23" s="4">
        <v>361</v>
      </c>
      <c r="S23" s="4">
        <v>397</v>
      </c>
      <c r="T23" s="4">
        <v>441</v>
      </c>
      <c r="V23" t="s">
        <v>11</v>
      </c>
      <c r="W23">
        <v>20</v>
      </c>
      <c r="X23" t="s">
        <v>796</v>
      </c>
      <c r="Y23">
        <v>299</v>
      </c>
      <c r="AB23" t="s">
        <v>797</v>
      </c>
      <c r="AC23">
        <v>0.7</v>
      </c>
    </row>
    <row r="24" spans="15:29" x14ac:dyDescent="0.3">
      <c r="O24" s="4">
        <v>21</v>
      </c>
      <c r="P24" s="4">
        <v>306</v>
      </c>
      <c r="Q24" s="4">
        <v>324</v>
      </c>
      <c r="R24" s="4">
        <v>368</v>
      </c>
      <c r="S24" s="4">
        <v>404</v>
      </c>
      <c r="T24" s="4">
        <v>448</v>
      </c>
      <c r="V24" t="s">
        <v>11</v>
      </c>
      <c r="W24">
        <v>21</v>
      </c>
      <c r="X24" t="s">
        <v>798</v>
      </c>
      <c r="Y24">
        <v>306</v>
      </c>
      <c r="AB24" t="s">
        <v>799</v>
      </c>
      <c r="AC24">
        <v>0.8</v>
      </c>
    </row>
    <row r="25" spans="15:29" x14ac:dyDescent="0.3">
      <c r="O25" s="4">
        <v>22</v>
      </c>
      <c r="P25" s="4">
        <v>313</v>
      </c>
      <c r="Q25" s="4">
        <v>331</v>
      </c>
      <c r="R25" s="4">
        <v>375</v>
      </c>
      <c r="S25" s="4">
        <v>411</v>
      </c>
      <c r="T25" s="4">
        <v>455</v>
      </c>
      <c r="V25" t="s">
        <v>11</v>
      </c>
      <c r="W25">
        <v>22</v>
      </c>
      <c r="X25" t="s">
        <v>800</v>
      </c>
      <c r="Y25">
        <v>313</v>
      </c>
      <c r="AB25" t="s">
        <v>801</v>
      </c>
      <c r="AC25">
        <v>0.9</v>
      </c>
    </row>
    <row r="26" spans="15:29" x14ac:dyDescent="0.3">
      <c r="O26" s="4">
        <v>23</v>
      </c>
      <c r="P26" s="4">
        <v>320</v>
      </c>
      <c r="Q26" s="4">
        <v>338</v>
      </c>
      <c r="R26" s="4">
        <v>382</v>
      </c>
      <c r="S26" s="4">
        <v>418</v>
      </c>
      <c r="T26" s="4">
        <v>462</v>
      </c>
      <c r="V26" t="s">
        <v>11</v>
      </c>
      <c r="W26">
        <v>23</v>
      </c>
      <c r="X26" t="s">
        <v>802</v>
      </c>
      <c r="Y26">
        <v>320</v>
      </c>
    </row>
    <row r="27" spans="15:29" x14ac:dyDescent="0.3">
      <c r="O27" s="4">
        <v>24</v>
      </c>
      <c r="P27" s="4">
        <v>327</v>
      </c>
      <c r="Q27" s="4">
        <v>345</v>
      </c>
      <c r="R27" s="4">
        <v>389</v>
      </c>
      <c r="S27" s="4">
        <v>425</v>
      </c>
      <c r="T27" s="4">
        <v>469</v>
      </c>
      <c r="V27" t="s">
        <v>11</v>
      </c>
      <c r="W27">
        <v>24</v>
      </c>
      <c r="X27" t="s">
        <v>803</v>
      </c>
      <c r="Y27">
        <v>327</v>
      </c>
    </row>
    <row r="28" spans="15:29" x14ac:dyDescent="0.3">
      <c r="O28" s="4">
        <v>25</v>
      </c>
      <c r="P28" s="4">
        <v>334</v>
      </c>
      <c r="Q28" s="4">
        <v>352</v>
      </c>
      <c r="R28" s="4">
        <v>396</v>
      </c>
      <c r="S28" s="4">
        <v>432</v>
      </c>
      <c r="T28" s="4">
        <v>476</v>
      </c>
      <c r="V28" t="s">
        <v>11</v>
      </c>
      <c r="W28">
        <v>25</v>
      </c>
      <c r="X28" t="s">
        <v>804</v>
      </c>
      <c r="Y28">
        <v>334</v>
      </c>
      <c r="AB28">
        <v>1403</v>
      </c>
      <c r="AC28">
        <v>68766</v>
      </c>
    </row>
    <row r="29" spans="15:29" x14ac:dyDescent="0.3">
      <c r="O29" s="4">
        <v>26</v>
      </c>
      <c r="P29" s="4">
        <v>341</v>
      </c>
      <c r="Q29" s="4">
        <v>359</v>
      </c>
      <c r="R29" s="4">
        <v>403</v>
      </c>
      <c r="S29" s="4">
        <v>439</v>
      </c>
      <c r="T29" s="4">
        <v>483</v>
      </c>
      <c r="V29" t="s">
        <v>11</v>
      </c>
      <c r="W29">
        <v>26</v>
      </c>
      <c r="X29" t="s">
        <v>805</v>
      </c>
      <c r="Y29">
        <v>341</v>
      </c>
      <c r="AB29">
        <v>1404</v>
      </c>
      <c r="AC29">
        <v>82520</v>
      </c>
    </row>
    <row r="30" spans="15:29" x14ac:dyDescent="0.3">
      <c r="O30" s="4">
        <v>27</v>
      </c>
      <c r="P30" s="4">
        <v>348</v>
      </c>
      <c r="Q30" s="4">
        <v>366</v>
      </c>
      <c r="R30" s="4">
        <v>410</v>
      </c>
      <c r="S30" s="4">
        <v>446</v>
      </c>
      <c r="T30" s="4">
        <v>490</v>
      </c>
      <c r="V30" t="s">
        <v>11</v>
      </c>
      <c r="W30">
        <v>27</v>
      </c>
      <c r="X30" t="s">
        <v>806</v>
      </c>
      <c r="Y30">
        <v>348</v>
      </c>
      <c r="AB30">
        <v>1405</v>
      </c>
      <c r="AC30">
        <v>99024</v>
      </c>
    </row>
    <row r="31" spans="15:29" x14ac:dyDescent="0.3">
      <c r="O31" s="4">
        <v>28</v>
      </c>
      <c r="P31" s="4">
        <v>355</v>
      </c>
      <c r="Q31" s="4">
        <v>373</v>
      </c>
      <c r="R31" s="4">
        <v>417</v>
      </c>
      <c r="S31" s="4">
        <v>453</v>
      </c>
      <c r="T31" s="4">
        <v>497</v>
      </c>
      <c r="V31" t="s">
        <v>11</v>
      </c>
      <c r="W31">
        <v>28</v>
      </c>
      <c r="X31" t="s">
        <v>807</v>
      </c>
      <c r="Y31">
        <v>355</v>
      </c>
    </row>
    <row r="32" spans="15:29" x14ac:dyDescent="0.3">
      <c r="O32" s="4">
        <v>29</v>
      </c>
      <c r="P32" s="4">
        <v>362</v>
      </c>
      <c r="Q32" s="4">
        <v>380</v>
      </c>
      <c r="R32" s="4">
        <v>424</v>
      </c>
      <c r="S32" s="4">
        <v>460</v>
      </c>
      <c r="T32" s="4">
        <v>504</v>
      </c>
      <c r="V32" t="s">
        <v>11</v>
      </c>
      <c r="W32">
        <v>29</v>
      </c>
      <c r="X32" t="s">
        <v>808</v>
      </c>
      <c r="Y32">
        <v>362</v>
      </c>
      <c r="AB32" t="s">
        <v>809</v>
      </c>
    </row>
    <row r="33" spans="15:28" x14ac:dyDescent="0.3">
      <c r="O33" s="4">
        <v>30</v>
      </c>
      <c r="P33" s="4">
        <v>369</v>
      </c>
      <c r="Q33" s="4">
        <v>387</v>
      </c>
      <c r="R33" s="4">
        <v>431</v>
      </c>
      <c r="S33" s="4">
        <v>467</v>
      </c>
      <c r="T33" s="4">
        <v>511</v>
      </c>
      <c r="V33" t="s">
        <v>11</v>
      </c>
      <c r="W33">
        <v>30</v>
      </c>
      <c r="X33" t="s">
        <v>810</v>
      </c>
      <c r="Y33">
        <v>369</v>
      </c>
      <c r="AB33" t="s">
        <v>811</v>
      </c>
    </row>
    <row r="34" spans="15:28" x14ac:dyDescent="0.3">
      <c r="O34" s="4">
        <v>31</v>
      </c>
      <c r="P34" s="4">
        <v>376</v>
      </c>
      <c r="Q34" s="4">
        <v>394</v>
      </c>
      <c r="R34" s="4">
        <v>438</v>
      </c>
      <c r="S34" s="4">
        <v>474</v>
      </c>
      <c r="T34" s="4">
        <v>518</v>
      </c>
      <c r="V34" t="s">
        <v>11</v>
      </c>
      <c r="W34">
        <v>31</v>
      </c>
      <c r="X34" t="s">
        <v>812</v>
      </c>
      <c r="Y34">
        <v>376</v>
      </c>
    </row>
    <row r="35" spans="15:28" x14ac:dyDescent="0.3">
      <c r="O35" s="4">
        <v>32</v>
      </c>
      <c r="P35" s="4">
        <v>383</v>
      </c>
      <c r="Q35" s="4">
        <v>401</v>
      </c>
      <c r="R35" s="4">
        <v>445</v>
      </c>
      <c r="S35" s="4">
        <v>481</v>
      </c>
      <c r="T35" s="4">
        <v>525</v>
      </c>
      <c r="V35" t="s">
        <v>11</v>
      </c>
      <c r="W35">
        <v>32</v>
      </c>
      <c r="X35" t="s">
        <v>813</v>
      </c>
      <c r="Y35">
        <v>383</v>
      </c>
    </row>
    <row r="36" spans="15:28" x14ac:dyDescent="0.3">
      <c r="O36" s="4">
        <v>33</v>
      </c>
      <c r="P36" s="4">
        <v>390</v>
      </c>
      <c r="Q36" s="4">
        <v>408</v>
      </c>
      <c r="R36" s="4">
        <v>452</v>
      </c>
      <c r="S36" s="4">
        <v>488</v>
      </c>
      <c r="T36" s="4">
        <v>532</v>
      </c>
      <c r="V36" t="s">
        <v>11</v>
      </c>
      <c r="W36">
        <v>33</v>
      </c>
      <c r="X36" t="s">
        <v>814</v>
      </c>
      <c r="Y36">
        <v>390</v>
      </c>
    </row>
    <row r="37" spans="15:28" x14ac:dyDescent="0.3">
      <c r="O37" s="4">
        <v>34</v>
      </c>
      <c r="P37" s="4">
        <v>397</v>
      </c>
      <c r="Q37" s="4">
        <v>415</v>
      </c>
      <c r="R37" s="4">
        <v>459</v>
      </c>
      <c r="S37" s="4">
        <v>495</v>
      </c>
      <c r="T37" s="4">
        <v>539</v>
      </c>
      <c r="V37" t="s">
        <v>11</v>
      </c>
      <c r="W37">
        <v>34</v>
      </c>
      <c r="X37" t="s">
        <v>815</v>
      </c>
      <c r="Y37">
        <v>397</v>
      </c>
    </row>
    <row r="38" spans="15:28" x14ac:dyDescent="0.3">
      <c r="O38" s="4">
        <v>35</v>
      </c>
      <c r="P38" s="4">
        <v>404</v>
      </c>
      <c r="Q38" s="4">
        <v>422</v>
      </c>
      <c r="R38" s="4">
        <v>466</v>
      </c>
      <c r="S38" s="4">
        <v>502</v>
      </c>
      <c r="T38" s="4">
        <v>546</v>
      </c>
      <c r="V38" t="s">
        <v>11</v>
      </c>
      <c r="W38">
        <v>35</v>
      </c>
      <c r="X38" t="s">
        <v>816</v>
      </c>
      <c r="Y38">
        <v>404</v>
      </c>
    </row>
    <row r="39" spans="15:28" x14ac:dyDescent="0.3">
      <c r="O39" s="4">
        <v>36</v>
      </c>
      <c r="P39" s="4">
        <v>411</v>
      </c>
      <c r="Q39" s="4">
        <v>429</v>
      </c>
      <c r="R39" s="4">
        <v>473</v>
      </c>
      <c r="S39" s="4">
        <v>509</v>
      </c>
      <c r="T39" s="4">
        <v>553</v>
      </c>
      <c r="V39" t="s">
        <v>11</v>
      </c>
      <c r="W39">
        <v>36</v>
      </c>
      <c r="X39" t="s">
        <v>817</v>
      </c>
      <c r="Y39">
        <v>411</v>
      </c>
    </row>
    <row r="40" spans="15:28" x14ac:dyDescent="0.3">
      <c r="O40" s="4">
        <v>37</v>
      </c>
      <c r="P40" s="4">
        <v>418</v>
      </c>
      <c r="Q40" s="4">
        <v>436</v>
      </c>
      <c r="R40" s="4">
        <v>480</v>
      </c>
      <c r="S40" s="4">
        <v>516</v>
      </c>
      <c r="T40" s="4">
        <v>560</v>
      </c>
      <c r="V40" t="s">
        <v>11</v>
      </c>
      <c r="W40">
        <v>37</v>
      </c>
      <c r="X40" t="s">
        <v>818</v>
      </c>
      <c r="Y40">
        <v>418</v>
      </c>
    </row>
    <row r="41" spans="15:28" x14ac:dyDescent="0.3">
      <c r="O41" s="4">
        <v>38</v>
      </c>
      <c r="P41" s="4">
        <v>425</v>
      </c>
      <c r="Q41" s="4">
        <v>443</v>
      </c>
      <c r="R41" s="4">
        <v>487</v>
      </c>
      <c r="S41" s="4">
        <v>523</v>
      </c>
      <c r="T41" s="4">
        <v>567</v>
      </c>
      <c r="V41" t="s">
        <v>11</v>
      </c>
      <c r="W41">
        <v>38</v>
      </c>
      <c r="X41" t="s">
        <v>819</v>
      </c>
      <c r="Y41">
        <v>425</v>
      </c>
    </row>
    <row r="42" spans="15:28" x14ac:dyDescent="0.3">
      <c r="O42" s="4">
        <v>39</v>
      </c>
      <c r="P42" s="4">
        <v>432</v>
      </c>
      <c r="Q42" s="4">
        <v>450</v>
      </c>
      <c r="R42" s="4">
        <v>494</v>
      </c>
      <c r="S42" s="4">
        <v>530</v>
      </c>
      <c r="T42" s="4">
        <v>574</v>
      </c>
      <c r="V42" t="s">
        <v>11</v>
      </c>
      <c r="W42">
        <v>39</v>
      </c>
      <c r="X42" t="s">
        <v>820</v>
      </c>
      <c r="Y42">
        <v>432</v>
      </c>
    </row>
    <row r="43" spans="15:28" x14ac:dyDescent="0.3">
      <c r="O43" s="4">
        <v>40</v>
      </c>
      <c r="P43" s="4">
        <v>439</v>
      </c>
      <c r="Q43" s="4">
        <v>457</v>
      </c>
      <c r="R43" s="4">
        <v>501</v>
      </c>
      <c r="S43" s="4">
        <v>537</v>
      </c>
      <c r="T43" s="4">
        <v>581</v>
      </c>
      <c r="V43" t="s">
        <v>11</v>
      </c>
      <c r="W43">
        <v>40</v>
      </c>
      <c r="X43" t="s">
        <v>821</v>
      </c>
      <c r="Y43">
        <v>439</v>
      </c>
    </row>
    <row r="44" spans="15:28" x14ac:dyDescent="0.3">
      <c r="O44" s="4">
        <v>41</v>
      </c>
      <c r="P44" s="4">
        <v>446</v>
      </c>
      <c r="Q44" s="4">
        <v>464</v>
      </c>
      <c r="R44" s="4">
        <v>508</v>
      </c>
      <c r="S44" s="4">
        <v>544</v>
      </c>
      <c r="T44" s="4">
        <v>588</v>
      </c>
      <c r="V44" t="s">
        <v>11</v>
      </c>
      <c r="W44">
        <v>41</v>
      </c>
      <c r="X44" t="s">
        <v>822</v>
      </c>
      <c r="Y44">
        <v>446</v>
      </c>
    </row>
    <row r="45" spans="15:28" x14ac:dyDescent="0.3">
      <c r="O45" s="4">
        <v>42</v>
      </c>
      <c r="P45" s="4">
        <v>453</v>
      </c>
      <c r="Q45" s="4">
        <v>471</v>
      </c>
      <c r="R45" s="4">
        <v>515</v>
      </c>
      <c r="S45" s="4">
        <v>551</v>
      </c>
      <c r="T45" s="4">
        <v>595</v>
      </c>
      <c r="V45" t="s">
        <v>11</v>
      </c>
      <c r="W45">
        <v>42</v>
      </c>
      <c r="X45" t="s">
        <v>823</v>
      </c>
      <c r="Y45">
        <v>453</v>
      </c>
    </row>
    <row r="46" spans="15:28" x14ac:dyDescent="0.3">
      <c r="O46" s="4">
        <v>43</v>
      </c>
      <c r="P46" s="4">
        <v>460</v>
      </c>
      <c r="Q46" s="4">
        <v>478</v>
      </c>
      <c r="R46" s="4">
        <v>522</v>
      </c>
      <c r="S46" s="4">
        <v>558</v>
      </c>
      <c r="T46" s="4">
        <v>602</v>
      </c>
      <c r="V46" t="s">
        <v>11</v>
      </c>
      <c r="W46">
        <v>43</v>
      </c>
      <c r="X46" t="s">
        <v>824</v>
      </c>
      <c r="Y46">
        <v>460</v>
      </c>
    </row>
    <row r="47" spans="15:28" x14ac:dyDescent="0.3">
      <c r="O47" s="4">
        <v>44</v>
      </c>
      <c r="P47" s="4">
        <v>467</v>
      </c>
      <c r="Q47" s="4">
        <v>485</v>
      </c>
      <c r="R47" s="4">
        <v>529</v>
      </c>
      <c r="S47" s="4">
        <v>565</v>
      </c>
      <c r="T47" s="4">
        <v>609</v>
      </c>
      <c r="V47" t="s">
        <v>11</v>
      </c>
      <c r="W47">
        <v>44</v>
      </c>
      <c r="X47" t="s">
        <v>825</v>
      </c>
      <c r="Y47">
        <v>467</v>
      </c>
    </row>
    <row r="48" spans="15:28" x14ac:dyDescent="0.3">
      <c r="O48" s="4">
        <v>45</v>
      </c>
      <c r="P48" s="4">
        <v>474</v>
      </c>
      <c r="Q48" s="4">
        <v>492</v>
      </c>
      <c r="R48" s="4">
        <v>536</v>
      </c>
      <c r="S48" s="4">
        <v>572</v>
      </c>
      <c r="T48" s="4">
        <v>616</v>
      </c>
      <c r="V48" t="s">
        <v>11</v>
      </c>
      <c r="W48">
        <v>45</v>
      </c>
      <c r="X48" t="s">
        <v>826</v>
      </c>
      <c r="Y48">
        <v>474</v>
      </c>
    </row>
    <row r="49" spans="15:25" x14ac:dyDescent="0.3">
      <c r="O49" s="4">
        <v>46</v>
      </c>
      <c r="P49" s="4">
        <v>481</v>
      </c>
      <c r="Q49" s="4">
        <v>499</v>
      </c>
      <c r="R49" s="4">
        <v>543</v>
      </c>
      <c r="S49" s="4">
        <v>579</v>
      </c>
      <c r="T49" s="4">
        <v>623</v>
      </c>
      <c r="V49" t="s">
        <v>11</v>
      </c>
      <c r="W49">
        <v>46</v>
      </c>
      <c r="X49" t="s">
        <v>827</v>
      </c>
      <c r="Y49">
        <v>481</v>
      </c>
    </row>
    <row r="50" spans="15:25" x14ac:dyDescent="0.3">
      <c r="O50" s="4">
        <v>47</v>
      </c>
      <c r="P50" s="4">
        <v>488</v>
      </c>
      <c r="Q50" s="4">
        <v>506</v>
      </c>
      <c r="R50" s="4">
        <v>550</v>
      </c>
      <c r="S50" s="4">
        <v>586</v>
      </c>
      <c r="T50" s="4">
        <v>630</v>
      </c>
      <c r="V50" t="s">
        <v>11</v>
      </c>
      <c r="W50">
        <v>47</v>
      </c>
      <c r="X50" t="s">
        <v>828</v>
      </c>
      <c r="Y50">
        <v>488</v>
      </c>
    </row>
    <row r="51" spans="15:25" x14ac:dyDescent="0.3">
      <c r="O51" s="4">
        <v>48</v>
      </c>
      <c r="P51" s="4">
        <v>495</v>
      </c>
      <c r="Q51" s="4">
        <v>513</v>
      </c>
      <c r="R51" s="4">
        <v>557</v>
      </c>
      <c r="S51" s="4">
        <v>593</v>
      </c>
      <c r="T51" s="4">
        <v>637</v>
      </c>
      <c r="V51" t="s">
        <v>11</v>
      </c>
      <c r="W51">
        <v>48</v>
      </c>
      <c r="X51" t="s">
        <v>829</v>
      </c>
      <c r="Y51">
        <v>495</v>
      </c>
    </row>
    <row r="52" spans="15:25" x14ac:dyDescent="0.3">
      <c r="O52" s="4">
        <v>49</v>
      </c>
      <c r="P52" s="4">
        <v>502</v>
      </c>
      <c r="Q52" s="4">
        <v>520</v>
      </c>
      <c r="R52" s="4">
        <v>564</v>
      </c>
      <c r="S52" s="4">
        <v>600</v>
      </c>
      <c r="T52" s="4">
        <v>644</v>
      </c>
      <c r="V52" t="s">
        <v>11</v>
      </c>
      <c r="W52">
        <v>49</v>
      </c>
      <c r="X52" t="s">
        <v>830</v>
      </c>
      <c r="Y52">
        <v>502</v>
      </c>
    </row>
    <row r="53" spans="15:25" x14ac:dyDescent="0.3">
      <c r="O53" s="4">
        <v>50</v>
      </c>
      <c r="P53" s="4">
        <v>509</v>
      </c>
      <c r="Q53" s="4">
        <v>527</v>
      </c>
      <c r="R53" s="4">
        <v>571</v>
      </c>
      <c r="S53" s="4">
        <v>607</v>
      </c>
      <c r="T53" s="4">
        <v>651</v>
      </c>
      <c r="V53" t="s">
        <v>11</v>
      </c>
      <c r="W53">
        <v>50</v>
      </c>
      <c r="X53" t="s">
        <v>831</v>
      </c>
      <c r="Y53">
        <v>509</v>
      </c>
    </row>
    <row r="54" spans="15:25" x14ac:dyDescent="0.3">
      <c r="O54" s="4">
        <v>51</v>
      </c>
      <c r="P54" s="4">
        <v>516</v>
      </c>
      <c r="Q54" s="4">
        <v>534</v>
      </c>
      <c r="R54" s="4">
        <v>578</v>
      </c>
      <c r="S54" s="4">
        <v>614</v>
      </c>
      <c r="T54" s="4">
        <v>658</v>
      </c>
      <c r="V54" t="s">
        <v>11</v>
      </c>
      <c r="W54">
        <v>51</v>
      </c>
      <c r="X54" t="s">
        <v>832</v>
      </c>
      <c r="Y54">
        <v>516</v>
      </c>
    </row>
    <row r="55" spans="15:25" x14ac:dyDescent="0.3">
      <c r="O55" s="4">
        <v>52</v>
      </c>
      <c r="P55" s="4">
        <v>523</v>
      </c>
      <c r="Q55" s="4">
        <v>541</v>
      </c>
      <c r="R55" s="4">
        <v>585</v>
      </c>
      <c r="S55" s="4">
        <v>621</v>
      </c>
      <c r="T55" s="4">
        <v>665</v>
      </c>
      <c r="V55" t="s">
        <v>11</v>
      </c>
      <c r="W55">
        <v>52</v>
      </c>
      <c r="X55" t="s">
        <v>833</v>
      </c>
      <c r="Y55">
        <v>523</v>
      </c>
    </row>
    <row r="56" spans="15:25" x14ac:dyDescent="0.3">
      <c r="O56" s="4">
        <v>53</v>
      </c>
      <c r="P56" s="4">
        <v>530</v>
      </c>
      <c r="Q56" s="4">
        <v>548</v>
      </c>
      <c r="R56" s="4">
        <v>592</v>
      </c>
      <c r="S56" s="4">
        <v>628</v>
      </c>
      <c r="T56" s="4">
        <v>672</v>
      </c>
      <c r="V56" t="s">
        <v>11</v>
      </c>
      <c r="W56">
        <v>53</v>
      </c>
      <c r="X56" t="s">
        <v>834</v>
      </c>
      <c r="Y56">
        <v>530</v>
      </c>
    </row>
    <row r="57" spans="15:25" x14ac:dyDescent="0.3">
      <c r="V57" t="s">
        <v>10</v>
      </c>
      <c r="W57">
        <v>1</v>
      </c>
      <c r="X57" t="s">
        <v>835</v>
      </c>
      <c r="Y57">
        <v>184</v>
      </c>
    </row>
    <row r="58" spans="15:25" x14ac:dyDescent="0.3">
      <c r="V58" t="s">
        <v>10</v>
      </c>
      <c r="W58">
        <v>2</v>
      </c>
      <c r="X58" t="s">
        <v>836</v>
      </c>
      <c r="Y58">
        <v>191</v>
      </c>
    </row>
    <row r="59" spans="15:25" x14ac:dyDescent="0.3">
      <c r="V59" t="s">
        <v>10</v>
      </c>
      <c r="W59">
        <v>3</v>
      </c>
      <c r="X59" t="s">
        <v>837</v>
      </c>
      <c r="Y59">
        <v>198</v>
      </c>
    </row>
    <row r="60" spans="15:25" x14ac:dyDescent="0.3">
      <c r="V60" t="s">
        <v>10</v>
      </c>
      <c r="W60">
        <v>4</v>
      </c>
      <c r="X60" t="s">
        <v>838</v>
      </c>
      <c r="Y60">
        <v>205</v>
      </c>
    </row>
    <row r="61" spans="15:25" x14ac:dyDescent="0.3">
      <c r="V61" t="s">
        <v>10</v>
      </c>
      <c r="W61">
        <v>5</v>
      </c>
      <c r="X61" t="s">
        <v>839</v>
      </c>
      <c r="Y61">
        <v>212</v>
      </c>
    </row>
    <row r="62" spans="15:25" x14ac:dyDescent="0.3">
      <c r="V62" t="s">
        <v>10</v>
      </c>
      <c r="W62">
        <v>6</v>
      </c>
      <c r="X62" t="s">
        <v>840</v>
      </c>
      <c r="Y62">
        <v>219</v>
      </c>
    </row>
    <row r="63" spans="15:25" x14ac:dyDescent="0.3">
      <c r="V63" t="s">
        <v>10</v>
      </c>
      <c r="W63">
        <v>7</v>
      </c>
      <c r="X63" t="s">
        <v>841</v>
      </c>
      <c r="Y63">
        <v>226</v>
      </c>
    </row>
    <row r="64" spans="15:25" x14ac:dyDescent="0.3">
      <c r="V64" t="s">
        <v>10</v>
      </c>
      <c r="W64">
        <v>8</v>
      </c>
      <c r="X64" t="s">
        <v>842</v>
      </c>
      <c r="Y64">
        <v>233</v>
      </c>
    </row>
    <row r="65" spans="22:25" x14ac:dyDescent="0.3">
      <c r="V65" t="s">
        <v>10</v>
      </c>
      <c r="W65">
        <v>9</v>
      </c>
      <c r="X65" t="s">
        <v>843</v>
      </c>
      <c r="Y65">
        <v>240</v>
      </c>
    </row>
    <row r="66" spans="22:25" x14ac:dyDescent="0.3">
      <c r="V66" t="s">
        <v>10</v>
      </c>
      <c r="W66">
        <v>10</v>
      </c>
      <c r="X66" t="s">
        <v>844</v>
      </c>
      <c r="Y66">
        <v>247</v>
      </c>
    </row>
    <row r="67" spans="22:25" x14ac:dyDescent="0.3">
      <c r="V67" t="s">
        <v>10</v>
      </c>
      <c r="W67">
        <v>11</v>
      </c>
      <c r="X67" t="s">
        <v>845</v>
      </c>
      <c r="Y67">
        <v>254</v>
      </c>
    </row>
    <row r="68" spans="22:25" x14ac:dyDescent="0.3">
      <c r="V68" t="s">
        <v>10</v>
      </c>
      <c r="W68">
        <v>12</v>
      </c>
      <c r="X68" t="s">
        <v>846</v>
      </c>
      <c r="Y68">
        <v>261</v>
      </c>
    </row>
    <row r="69" spans="22:25" x14ac:dyDescent="0.3">
      <c r="V69" t="s">
        <v>10</v>
      </c>
      <c r="W69">
        <v>13</v>
      </c>
      <c r="X69" t="s">
        <v>847</v>
      </c>
      <c r="Y69">
        <v>268</v>
      </c>
    </row>
    <row r="70" spans="22:25" x14ac:dyDescent="0.3">
      <c r="V70" t="s">
        <v>10</v>
      </c>
      <c r="W70">
        <v>14</v>
      </c>
      <c r="X70" t="s">
        <v>848</v>
      </c>
      <c r="Y70">
        <v>275</v>
      </c>
    </row>
    <row r="71" spans="22:25" x14ac:dyDescent="0.3">
      <c r="V71" t="s">
        <v>10</v>
      </c>
      <c r="W71">
        <v>15</v>
      </c>
      <c r="X71" t="s">
        <v>849</v>
      </c>
      <c r="Y71">
        <v>282</v>
      </c>
    </row>
    <row r="72" spans="22:25" x14ac:dyDescent="0.3">
      <c r="V72" t="s">
        <v>10</v>
      </c>
      <c r="W72">
        <v>16</v>
      </c>
      <c r="X72" t="s">
        <v>850</v>
      </c>
      <c r="Y72">
        <v>289</v>
      </c>
    </row>
    <row r="73" spans="22:25" x14ac:dyDescent="0.3">
      <c r="V73" t="s">
        <v>10</v>
      </c>
      <c r="W73">
        <v>17</v>
      </c>
      <c r="X73" t="s">
        <v>851</v>
      </c>
      <c r="Y73">
        <v>296</v>
      </c>
    </row>
    <row r="74" spans="22:25" x14ac:dyDescent="0.3">
      <c r="V74" t="s">
        <v>10</v>
      </c>
      <c r="W74">
        <v>18</v>
      </c>
      <c r="X74" t="s">
        <v>852</v>
      </c>
      <c r="Y74">
        <v>303</v>
      </c>
    </row>
    <row r="75" spans="22:25" x14ac:dyDescent="0.3">
      <c r="V75" t="s">
        <v>10</v>
      </c>
      <c r="W75">
        <v>19</v>
      </c>
      <c r="X75" t="s">
        <v>853</v>
      </c>
      <c r="Y75">
        <v>310</v>
      </c>
    </row>
    <row r="76" spans="22:25" x14ac:dyDescent="0.3">
      <c r="V76" t="s">
        <v>10</v>
      </c>
      <c r="W76">
        <v>20</v>
      </c>
      <c r="X76" t="s">
        <v>854</v>
      </c>
      <c r="Y76">
        <v>317</v>
      </c>
    </row>
    <row r="77" spans="22:25" x14ac:dyDescent="0.3">
      <c r="V77" t="s">
        <v>10</v>
      </c>
      <c r="W77">
        <v>21</v>
      </c>
      <c r="X77" t="s">
        <v>855</v>
      </c>
      <c r="Y77">
        <v>324</v>
      </c>
    </row>
    <row r="78" spans="22:25" x14ac:dyDescent="0.3">
      <c r="V78" t="s">
        <v>10</v>
      </c>
      <c r="W78">
        <v>22</v>
      </c>
      <c r="X78" t="s">
        <v>856</v>
      </c>
      <c r="Y78">
        <v>331</v>
      </c>
    </row>
    <row r="79" spans="22:25" x14ac:dyDescent="0.3">
      <c r="V79" t="s">
        <v>10</v>
      </c>
      <c r="W79">
        <v>23</v>
      </c>
      <c r="X79" t="s">
        <v>857</v>
      </c>
      <c r="Y79">
        <v>338</v>
      </c>
    </row>
    <row r="80" spans="22:25" x14ac:dyDescent="0.3">
      <c r="V80" t="s">
        <v>10</v>
      </c>
      <c r="W80">
        <v>24</v>
      </c>
      <c r="X80" t="s">
        <v>858</v>
      </c>
      <c r="Y80">
        <v>345</v>
      </c>
    </row>
    <row r="81" spans="22:25" x14ac:dyDescent="0.3">
      <c r="V81" t="s">
        <v>10</v>
      </c>
      <c r="W81">
        <v>25</v>
      </c>
      <c r="X81" t="s">
        <v>859</v>
      </c>
      <c r="Y81">
        <v>352</v>
      </c>
    </row>
    <row r="82" spans="22:25" x14ac:dyDescent="0.3">
      <c r="V82" t="s">
        <v>10</v>
      </c>
      <c r="W82">
        <v>26</v>
      </c>
      <c r="X82" t="s">
        <v>860</v>
      </c>
      <c r="Y82">
        <v>359</v>
      </c>
    </row>
    <row r="83" spans="22:25" x14ac:dyDescent="0.3">
      <c r="V83" t="s">
        <v>10</v>
      </c>
      <c r="W83">
        <v>27</v>
      </c>
      <c r="X83" t="s">
        <v>861</v>
      </c>
      <c r="Y83">
        <v>366</v>
      </c>
    </row>
    <row r="84" spans="22:25" x14ac:dyDescent="0.3">
      <c r="V84" t="s">
        <v>10</v>
      </c>
      <c r="W84">
        <v>28</v>
      </c>
      <c r="X84" t="s">
        <v>862</v>
      </c>
      <c r="Y84">
        <v>373</v>
      </c>
    </row>
    <row r="85" spans="22:25" x14ac:dyDescent="0.3">
      <c r="V85" t="s">
        <v>10</v>
      </c>
      <c r="W85">
        <v>29</v>
      </c>
      <c r="X85" t="s">
        <v>863</v>
      </c>
      <c r="Y85">
        <v>380</v>
      </c>
    </row>
    <row r="86" spans="22:25" x14ac:dyDescent="0.3">
      <c r="V86" t="s">
        <v>10</v>
      </c>
      <c r="W86">
        <v>30</v>
      </c>
      <c r="X86" t="s">
        <v>864</v>
      </c>
      <c r="Y86">
        <v>387</v>
      </c>
    </row>
    <row r="87" spans="22:25" x14ac:dyDescent="0.3">
      <c r="V87" t="s">
        <v>10</v>
      </c>
      <c r="W87">
        <v>31</v>
      </c>
      <c r="X87" t="s">
        <v>865</v>
      </c>
      <c r="Y87">
        <v>394</v>
      </c>
    </row>
    <row r="88" spans="22:25" x14ac:dyDescent="0.3">
      <c r="V88" t="s">
        <v>10</v>
      </c>
      <c r="W88">
        <v>32</v>
      </c>
      <c r="X88" t="s">
        <v>866</v>
      </c>
      <c r="Y88">
        <v>401</v>
      </c>
    </row>
    <row r="89" spans="22:25" x14ac:dyDescent="0.3">
      <c r="V89" t="s">
        <v>10</v>
      </c>
      <c r="W89">
        <v>33</v>
      </c>
      <c r="X89" t="s">
        <v>867</v>
      </c>
      <c r="Y89">
        <v>408</v>
      </c>
    </row>
    <row r="90" spans="22:25" x14ac:dyDescent="0.3">
      <c r="V90" t="s">
        <v>10</v>
      </c>
      <c r="W90">
        <v>34</v>
      </c>
      <c r="X90" t="s">
        <v>868</v>
      </c>
      <c r="Y90">
        <v>415</v>
      </c>
    </row>
    <row r="91" spans="22:25" x14ac:dyDescent="0.3">
      <c r="V91" t="s">
        <v>10</v>
      </c>
      <c r="W91">
        <v>35</v>
      </c>
      <c r="X91" t="s">
        <v>869</v>
      </c>
      <c r="Y91">
        <v>422</v>
      </c>
    </row>
    <row r="92" spans="22:25" x14ac:dyDescent="0.3">
      <c r="V92" t="s">
        <v>10</v>
      </c>
      <c r="W92">
        <v>36</v>
      </c>
      <c r="X92" t="s">
        <v>870</v>
      </c>
      <c r="Y92">
        <v>429</v>
      </c>
    </row>
    <row r="93" spans="22:25" x14ac:dyDescent="0.3">
      <c r="V93" t="s">
        <v>10</v>
      </c>
      <c r="W93">
        <v>37</v>
      </c>
      <c r="X93" t="s">
        <v>871</v>
      </c>
      <c r="Y93">
        <v>436</v>
      </c>
    </row>
    <row r="94" spans="22:25" x14ac:dyDescent="0.3">
      <c r="V94" t="s">
        <v>10</v>
      </c>
      <c r="W94">
        <v>38</v>
      </c>
      <c r="X94" t="s">
        <v>872</v>
      </c>
      <c r="Y94">
        <v>443</v>
      </c>
    </row>
    <row r="95" spans="22:25" x14ac:dyDescent="0.3">
      <c r="V95" t="s">
        <v>10</v>
      </c>
      <c r="W95">
        <v>39</v>
      </c>
      <c r="X95" t="s">
        <v>873</v>
      </c>
      <c r="Y95">
        <v>450</v>
      </c>
    </row>
    <row r="96" spans="22:25" x14ac:dyDescent="0.3">
      <c r="V96" t="s">
        <v>10</v>
      </c>
      <c r="W96">
        <v>40</v>
      </c>
      <c r="X96" t="s">
        <v>874</v>
      </c>
      <c r="Y96">
        <v>457</v>
      </c>
    </row>
    <row r="97" spans="22:25" x14ac:dyDescent="0.3">
      <c r="V97" t="s">
        <v>10</v>
      </c>
      <c r="W97">
        <v>41</v>
      </c>
      <c r="X97" t="s">
        <v>875</v>
      </c>
      <c r="Y97">
        <v>464</v>
      </c>
    </row>
    <row r="98" spans="22:25" x14ac:dyDescent="0.3">
      <c r="V98" t="s">
        <v>10</v>
      </c>
      <c r="W98">
        <v>42</v>
      </c>
      <c r="X98" t="s">
        <v>876</v>
      </c>
      <c r="Y98">
        <v>471</v>
      </c>
    </row>
    <row r="99" spans="22:25" x14ac:dyDescent="0.3">
      <c r="V99" t="s">
        <v>10</v>
      </c>
      <c r="W99">
        <v>43</v>
      </c>
      <c r="X99" t="s">
        <v>877</v>
      </c>
      <c r="Y99">
        <v>478</v>
      </c>
    </row>
    <row r="100" spans="22:25" x14ac:dyDescent="0.3">
      <c r="V100" t="s">
        <v>10</v>
      </c>
      <c r="W100">
        <v>44</v>
      </c>
      <c r="X100" t="s">
        <v>878</v>
      </c>
      <c r="Y100">
        <v>485</v>
      </c>
    </row>
    <row r="101" spans="22:25" x14ac:dyDescent="0.3">
      <c r="V101" t="s">
        <v>10</v>
      </c>
      <c r="W101">
        <v>45</v>
      </c>
      <c r="X101" t="s">
        <v>879</v>
      </c>
      <c r="Y101">
        <v>492</v>
      </c>
    </row>
    <row r="102" spans="22:25" x14ac:dyDescent="0.3">
      <c r="V102" t="s">
        <v>10</v>
      </c>
      <c r="W102">
        <v>46</v>
      </c>
      <c r="X102" t="s">
        <v>880</v>
      </c>
      <c r="Y102">
        <v>499</v>
      </c>
    </row>
    <row r="103" spans="22:25" x14ac:dyDescent="0.3">
      <c r="V103" t="s">
        <v>10</v>
      </c>
      <c r="W103">
        <v>47</v>
      </c>
      <c r="X103" t="s">
        <v>881</v>
      </c>
      <c r="Y103">
        <v>506</v>
      </c>
    </row>
    <row r="104" spans="22:25" x14ac:dyDescent="0.3">
      <c r="V104" t="s">
        <v>10</v>
      </c>
      <c r="W104">
        <v>48</v>
      </c>
      <c r="X104" t="s">
        <v>882</v>
      </c>
      <c r="Y104">
        <v>513</v>
      </c>
    </row>
    <row r="105" spans="22:25" x14ac:dyDescent="0.3">
      <c r="V105" t="s">
        <v>10</v>
      </c>
      <c r="W105">
        <v>49</v>
      </c>
      <c r="X105" t="s">
        <v>883</v>
      </c>
      <c r="Y105">
        <v>520</v>
      </c>
    </row>
    <row r="106" spans="22:25" x14ac:dyDescent="0.3">
      <c r="V106" t="s">
        <v>10</v>
      </c>
      <c r="W106">
        <v>50</v>
      </c>
      <c r="X106" t="s">
        <v>884</v>
      </c>
      <c r="Y106">
        <v>527</v>
      </c>
    </row>
    <row r="107" spans="22:25" x14ac:dyDescent="0.3">
      <c r="V107" t="s">
        <v>10</v>
      </c>
      <c r="W107">
        <v>51</v>
      </c>
      <c r="X107" t="s">
        <v>885</v>
      </c>
      <c r="Y107">
        <v>534</v>
      </c>
    </row>
    <row r="108" spans="22:25" x14ac:dyDescent="0.3">
      <c r="V108" t="s">
        <v>10</v>
      </c>
      <c r="W108">
        <v>52</v>
      </c>
      <c r="X108" t="s">
        <v>886</v>
      </c>
      <c r="Y108">
        <v>541</v>
      </c>
    </row>
    <row r="109" spans="22:25" x14ac:dyDescent="0.3">
      <c r="V109" t="s">
        <v>10</v>
      </c>
      <c r="W109">
        <v>53</v>
      </c>
      <c r="X109" t="s">
        <v>887</v>
      </c>
      <c r="Y109">
        <v>548</v>
      </c>
    </row>
    <row r="110" spans="22:25" x14ac:dyDescent="0.3">
      <c r="V110" t="s">
        <v>9</v>
      </c>
      <c r="W110">
        <v>1</v>
      </c>
      <c r="X110" t="s">
        <v>888</v>
      </c>
      <c r="Y110">
        <v>228</v>
      </c>
    </row>
    <row r="111" spans="22:25" x14ac:dyDescent="0.3">
      <c r="V111" t="s">
        <v>9</v>
      </c>
      <c r="W111">
        <v>2</v>
      </c>
      <c r="X111" t="s">
        <v>889</v>
      </c>
      <c r="Y111">
        <v>235</v>
      </c>
    </row>
    <row r="112" spans="22:25" x14ac:dyDescent="0.3">
      <c r="V112" t="s">
        <v>9</v>
      </c>
      <c r="W112">
        <v>3</v>
      </c>
      <c r="X112" t="s">
        <v>890</v>
      </c>
      <c r="Y112">
        <v>242</v>
      </c>
    </row>
    <row r="113" spans="22:25" x14ac:dyDescent="0.3">
      <c r="V113" t="s">
        <v>9</v>
      </c>
      <c r="W113">
        <v>4</v>
      </c>
      <c r="X113" t="s">
        <v>891</v>
      </c>
      <c r="Y113">
        <v>249</v>
      </c>
    </row>
    <row r="114" spans="22:25" x14ac:dyDescent="0.3">
      <c r="V114" t="s">
        <v>9</v>
      </c>
      <c r="W114">
        <v>5</v>
      </c>
      <c r="X114" t="s">
        <v>892</v>
      </c>
      <c r="Y114">
        <v>256</v>
      </c>
    </row>
    <row r="115" spans="22:25" x14ac:dyDescent="0.3">
      <c r="V115" t="s">
        <v>9</v>
      </c>
      <c r="W115">
        <v>6</v>
      </c>
      <c r="X115" t="s">
        <v>893</v>
      </c>
      <c r="Y115">
        <v>263</v>
      </c>
    </row>
    <row r="116" spans="22:25" x14ac:dyDescent="0.3">
      <c r="V116" t="s">
        <v>9</v>
      </c>
      <c r="W116">
        <v>7</v>
      </c>
      <c r="X116" t="s">
        <v>894</v>
      </c>
      <c r="Y116">
        <v>270</v>
      </c>
    </row>
    <row r="117" spans="22:25" x14ac:dyDescent="0.3">
      <c r="V117" t="s">
        <v>9</v>
      </c>
      <c r="W117">
        <v>8</v>
      </c>
      <c r="X117" t="s">
        <v>895</v>
      </c>
      <c r="Y117">
        <v>277</v>
      </c>
    </row>
    <row r="118" spans="22:25" x14ac:dyDescent="0.3">
      <c r="V118" t="s">
        <v>9</v>
      </c>
      <c r="W118">
        <v>9</v>
      </c>
      <c r="X118" t="s">
        <v>896</v>
      </c>
      <c r="Y118">
        <v>284</v>
      </c>
    </row>
    <row r="119" spans="22:25" x14ac:dyDescent="0.3">
      <c r="V119" t="s">
        <v>9</v>
      </c>
      <c r="W119">
        <v>10</v>
      </c>
      <c r="X119" t="s">
        <v>897</v>
      </c>
      <c r="Y119">
        <v>291</v>
      </c>
    </row>
    <row r="120" spans="22:25" x14ac:dyDescent="0.3">
      <c r="V120" t="s">
        <v>9</v>
      </c>
      <c r="W120">
        <v>11</v>
      </c>
      <c r="X120" t="s">
        <v>898</v>
      </c>
      <c r="Y120">
        <v>298</v>
      </c>
    </row>
    <row r="121" spans="22:25" x14ac:dyDescent="0.3">
      <c r="V121" t="s">
        <v>9</v>
      </c>
      <c r="W121">
        <v>12</v>
      </c>
      <c r="X121" t="s">
        <v>899</v>
      </c>
      <c r="Y121">
        <v>305</v>
      </c>
    </row>
    <row r="122" spans="22:25" x14ac:dyDescent="0.3">
      <c r="V122" t="s">
        <v>9</v>
      </c>
      <c r="W122">
        <v>13</v>
      </c>
      <c r="X122" t="s">
        <v>900</v>
      </c>
      <c r="Y122">
        <v>312</v>
      </c>
    </row>
    <row r="123" spans="22:25" x14ac:dyDescent="0.3">
      <c r="V123" t="s">
        <v>9</v>
      </c>
      <c r="W123">
        <v>14</v>
      </c>
      <c r="X123" t="s">
        <v>901</v>
      </c>
      <c r="Y123">
        <v>319</v>
      </c>
    </row>
    <row r="124" spans="22:25" x14ac:dyDescent="0.3">
      <c r="V124" t="s">
        <v>9</v>
      </c>
      <c r="W124">
        <v>15</v>
      </c>
      <c r="X124" t="s">
        <v>902</v>
      </c>
      <c r="Y124">
        <v>326</v>
      </c>
    </row>
    <row r="125" spans="22:25" x14ac:dyDescent="0.3">
      <c r="V125" t="s">
        <v>9</v>
      </c>
      <c r="W125">
        <v>16</v>
      </c>
      <c r="X125" t="s">
        <v>903</v>
      </c>
      <c r="Y125">
        <v>333</v>
      </c>
    </row>
    <row r="126" spans="22:25" x14ac:dyDescent="0.3">
      <c r="V126" t="s">
        <v>9</v>
      </c>
      <c r="W126">
        <v>17</v>
      </c>
      <c r="X126" t="s">
        <v>904</v>
      </c>
      <c r="Y126">
        <v>340</v>
      </c>
    </row>
    <row r="127" spans="22:25" x14ac:dyDescent="0.3">
      <c r="V127" s="4" t="s">
        <v>9</v>
      </c>
      <c r="W127">
        <v>18</v>
      </c>
      <c r="X127" t="s">
        <v>905</v>
      </c>
      <c r="Y127">
        <v>347</v>
      </c>
    </row>
    <row r="128" spans="22:25" x14ac:dyDescent="0.3">
      <c r="V128" s="4" t="s">
        <v>9</v>
      </c>
      <c r="W128">
        <v>19</v>
      </c>
      <c r="X128" t="s">
        <v>906</v>
      </c>
      <c r="Y128">
        <v>354</v>
      </c>
    </row>
    <row r="129" spans="22:25" x14ac:dyDescent="0.3">
      <c r="V129" s="4" t="s">
        <v>9</v>
      </c>
      <c r="W129">
        <v>20</v>
      </c>
      <c r="X129" t="s">
        <v>907</v>
      </c>
      <c r="Y129">
        <v>361</v>
      </c>
    </row>
    <row r="130" spans="22:25" x14ac:dyDescent="0.3">
      <c r="V130" s="4" t="s">
        <v>9</v>
      </c>
      <c r="W130">
        <v>21</v>
      </c>
      <c r="X130" t="s">
        <v>908</v>
      </c>
      <c r="Y130">
        <v>368</v>
      </c>
    </row>
    <row r="131" spans="22:25" x14ac:dyDescent="0.3">
      <c r="V131" s="4" t="s">
        <v>9</v>
      </c>
      <c r="W131">
        <v>22</v>
      </c>
      <c r="X131" t="s">
        <v>909</v>
      </c>
      <c r="Y131">
        <v>375</v>
      </c>
    </row>
    <row r="132" spans="22:25" x14ac:dyDescent="0.3">
      <c r="V132" t="s">
        <v>9</v>
      </c>
      <c r="W132">
        <v>23</v>
      </c>
      <c r="X132" t="s">
        <v>910</v>
      </c>
      <c r="Y132">
        <v>382</v>
      </c>
    </row>
    <row r="133" spans="22:25" x14ac:dyDescent="0.3">
      <c r="V133" t="s">
        <v>9</v>
      </c>
      <c r="W133">
        <v>24</v>
      </c>
      <c r="X133" t="s">
        <v>911</v>
      </c>
      <c r="Y133">
        <v>389</v>
      </c>
    </row>
    <row r="134" spans="22:25" x14ac:dyDescent="0.3">
      <c r="V134" t="s">
        <v>9</v>
      </c>
      <c r="W134">
        <v>25</v>
      </c>
      <c r="X134" t="s">
        <v>912</v>
      </c>
      <c r="Y134">
        <v>396</v>
      </c>
    </row>
    <row r="135" spans="22:25" x14ac:dyDescent="0.3">
      <c r="V135" t="s">
        <v>9</v>
      </c>
      <c r="W135">
        <v>26</v>
      </c>
      <c r="X135" t="s">
        <v>913</v>
      </c>
      <c r="Y135">
        <v>403</v>
      </c>
    </row>
    <row r="136" spans="22:25" x14ac:dyDescent="0.3">
      <c r="V136" t="s">
        <v>9</v>
      </c>
      <c r="W136">
        <v>27</v>
      </c>
      <c r="X136" t="s">
        <v>914</v>
      </c>
      <c r="Y136">
        <v>410</v>
      </c>
    </row>
    <row r="137" spans="22:25" x14ac:dyDescent="0.3">
      <c r="V137" t="s">
        <v>9</v>
      </c>
      <c r="W137">
        <v>28</v>
      </c>
      <c r="X137" t="s">
        <v>915</v>
      </c>
      <c r="Y137">
        <v>417</v>
      </c>
    </row>
    <row r="138" spans="22:25" x14ac:dyDescent="0.3">
      <c r="V138" t="s">
        <v>9</v>
      </c>
      <c r="W138">
        <v>29</v>
      </c>
      <c r="X138" t="s">
        <v>916</v>
      </c>
      <c r="Y138">
        <v>424</v>
      </c>
    </row>
    <row r="139" spans="22:25" x14ac:dyDescent="0.3">
      <c r="V139" t="s">
        <v>9</v>
      </c>
      <c r="W139">
        <v>30</v>
      </c>
      <c r="X139" t="s">
        <v>917</v>
      </c>
      <c r="Y139">
        <v>431</v>
      </c>
    </row>
    <row r="140" spans="22:25" x14ac:dyDescent="0.3">
      <c r="V140" t="s">
        <v>9</v>
      </c>
      <c r="W140">
        <v>31</v>
      </c>
      <c r="X140" t="s">
        <v>918</v>
      </c>
      <c r="Y140">
        <v>438</v>
      </c>
    </row>
    <row r="141" spans="22:25" x14ac:dyDescent="0.3">
      <c r="V141" t="s">
        <v>9</v>
      </c>
      <c r="W141">
        <v>32</v>
      </c>
      <c r="X141" t="s">
        <v>919</v>
      </c>
      <c r="Y141">
        <v>445</v>
      </c>
    </row>
    <row r="142" spans="22:25" x14ac:dyDescent="0.3">
      <c r="V142" t="s">
        <v>9</v>
      </c>
      <c r="W142">
        <v>33</v>
      </c>
      <c r="X142" t="s">
        <v>920</v>
      </c>
      <c r="Y142">
        <v>452</v>
      </c>
    </row>
    <row r="143" spans="22:25" x14ac:dyDescent="0.3">
      <c r="V143" t="s">
        <v>9</v>
      </c>
      <c r="W143">
        <v>34</v>
      </c>
      <c r="X143" t="s">
        <v>921</v>
      </c>
      <c r="Y143">
        <v>459</v>
      </c>
    </row>
    <row r="144" spans="22:25" x14ac:dyDescent="0.3">
      <c r="V144" t="s">
        <v>9</v>
      </c>
      <c r="W144">
        <v>35</v>
      </c>
      <c r="X144" t="s">
        <v>922</v>
      </c>
      <c r="Y144">
        <v>466</v>
      </c>
    </row>
    <row r="145" spans="22:25" x14ac:dyDescent="0.3">
      <c r="V145" t="s">
        <v>9</v>
      </c>
      <c r="W145">
        <v>36</v>
      </c>
      <c r="X145" t="s">
        <v>923</v>
      </c>
      <c r="Y145">
        <v>473</v>
      </c>
    </row>
    <row r="146" spans="22:25" x14ac:dyDescent="0.3">
      <c r="V146" t="s">
        <v>9</v>
      </c>
      <c r="W146">
        <v>37</v>
      </c>
      <c r="X146" t="s">
        <v>924</v>
      </c>
      <c r="Y146">
        <v>480</v>
      </c>
    </row>
    <row r="147" spans="22:25" x14ac:dyDescent="0.3">
      <c r="V147" t="s">
        <v>9</v>
      </c>
      <c r="W147">
        <v>38</v>
      </c>
      <c r="X147" t="s">
        <v>925</v>
      </c>
      <c r="Y147">
        <v>487</v>
      </c>
    </row>
    <row r="148" spans="22:25" x14ac:dyDescent="0.3">
      <c r="V148" t="s">
        <v>9</v>
      </c>
      <c r="W148">
        <v>39</v>
      </c>
      <c r="X148" t="s">
        <v>926</v>
      </c>
      <c r="Y148">
        <v>494</v>
      </c>
    </row>
    <row r="149" spans="22:25" x14ac:dyDescent="0.3">
      <c r="V149" t="s">
        <v>9</v>
      </c>
      <c r="W149">
        <v>40</v>
      </c>
      <c r="X149" t="s">
        <v>927</v>
      </c>
      <c r="Y149">
        <v>501</v>
      </c>
    </row>
    <row r="150" spans="22:25" x14ac:dyDescent="0.3">
      <c r="V150" t="s">
        <v>9</v>
      </c>
      <c r="W150">
        <v>41</v>
      </c>
      <c r="X150" t="s">
        <v>928</v>
      </c>
      <c r="Y150">
        <v>508</v>
      </c>
    </row>
    <row r="151" spans="22:25" x14ac:dyDescent="0.3">
      <c r="V151" t="s">
        <v>9</v>
      </c>
      <c r="W151">
        <v>42</v>
      </c>
      <c r="X151" t="s">
        <v>929</v>
      </c>
      <c r="Y151">
        <v>515</v>
      </c>
    </row>
    <row r="152" spans="22:25" x14ac:dyDescent="0.3">
      <c r="V152" t="s">
        <v>9</v>
      </c>
      <c r="W152">
        <v>43</v>
      </c>
      <c r="X152" t="s">
        <v>930</v>
      </c>
      <c r="Y152">
        <v>522</v>
      </c>
    </row>
    <row r="153" spans="22:25" x14ac:dyDescent="0.3">
      <c r="V153" t="s">
        <v>9</v>
      </c>
      <c r="W153">
        <v>44</v>
      </c>
      <c r="X153" t="s">
        <v>931</v>
      </c>
      <c r="Y153">
        <v>529</v>
      </c>
    </row>
    <row r="154" spans="22:25" x14ac:dyDescent="0.3">
      <c r="V154" t="s">
        <v>9</v>
      </c>
      <c r="W154">
        <v>45</v>
      </c>
      <c r="X154" t="s">
        <v>932</v>
      </c>
      <c r="Y154">
        <v>536</v>
      </c>
    </row>
    <row r="155" spans="22:25" x14ac:dyDescent="0.3">
      <c r="V155" t="s">
        <v>9</v>
      </c>
      <c r="W155">
        <v>46</v>
      </c>
      <c r="X155" t="s">
        <v>933</v>
      </c>
      <c r="Y155">
        <v>543</v>
      </c>
    </row>
    <row r="156" spans="22:25" x14ac:dyDescent="0.3">
      <c r="V156" t="s">
        <v>9</v>
      </c>
      <c r="W156">
        <v>47</v>
      </c>
      <c r="X156" t="s">
        <v>934</v>
      </c>
      <c r="Y156">
        <v>550</v>
      </c>
    </row>
    <row r="157" spans="22:25" x14ac:dyDescent="0.3">
      <c r="V157" t="s">
        <v>9</v>
      </c>
      <c r="W157">
        <v>48</v>
      </c>
      <c r="X157" t="s">
        <v>935</v>
      </c>
      <c r="Y157">
        <v>557</v>
      </c>
    </row>
    <row r="158" spans="22:25" x14ac:dyDescent="0.3">
      <c r="V158" t="s">
        <v>9</v>
      </c>
      <c r="W158">
        <v>49</v>
      </c>
      <c r="X158" t="s">
        <v>936</v>
      </c>
      <c r="Y158">
        <v>564</v>
      </c>
    </row>
    <row r="159" spans="22:25" x14ac:dyDescent="0.3">
      <c r="V159" t="s">
        <v>9</v>
      </c>
      <c r="W159">
        <v>50</v>
      </c>
      <c r="X159" t="s">
        <v>937</v>
      </c>
      <c r="Y159">
        <v>571</v>
      </c>
    </row>
    <row r="160" spans="22:25" x14ac:dyDescent="0.3">
      <c r="V160" t="s">
        <v>9</v>
      </c>
      <c r="W160">
        <v>51</v>
      </c>
      <c r="X160" t="s">
        <v>938</v>
      </c>
      <c r="Y160">
        <v>578</v>
      </c>
    </row>
    <row r="161" spans="22:25" x14ac:dyDescent="0.3">
      <c r="V161" t="s">
        <v>9</v>
      </c>
      <c r="W161">
        <v>52</v>
      </c>
      <c r="X161" t="s">
        <v>939</v>
      </c>
      <c r="Y161">
        <v>585</v>
      </c>
    </row>
    <row r="162" spans="22:25" x14ac:dyDescent="0.3">
      <c r="V162" t="s">
        <v>9</v>
      </c>
      <c r="W162">
        <v>53</v>
      </c>
      <c r="X162" t="s">
        <v>940</v>
      </c>
      <c r="Y162">
        <v>592</v>
      </c>
    </row>
    <row r="163" spans="22:25" x14ac:dyDescent="0.3">
      <c r="V163" t="s">
        <v>8</v>
      </c>
      <c r="W163">
        <v>1</v>
      </c>
      <c r="X163" t="s">
        <v>941</v>
      </c>
      <c r="Y163">
        <v>264</v>
      </c>
    </row>
    <row r="164" spans="22:25" x14ac:dyDescent="0.3">
      <c r="V164" t="s">
        <v>8</v>
      </c>
      <c r="W164">
        <v>2</v>
      </c>
      <c r="X164" t="s">
        <v>942</v>
      </c>
      <c r="Y164">
        <v>271</v>
      </c>
    </row>
    <row r="165" spans="22:25" x14ac:dyDescent="0.3">
      <c r="V165" t="s">
        <v>8</v>
      </c>
      <c r="W165">
        <v>3</v>
      </c>
      <c r="X165" t="s">
        <v>943</v>
      </c>
      <c r="Y165">
        <v>278</v>
      </c>
    </row>
    <row r="166" spans="22:25" x14ac:dyDescent="0.3">
      <c r="V166" t="s">
        <v>8</v>
      </c>
      <c r="W166">
        <v>4</v>
      </c>
      <c r="X166" t="s">
        <v>944</v>
      </c>
      <c r="Y166">
        <v>285</v>
      </c>
    </row>
    <row r="167" spans="22:25" x14ac:dyDescent="0.3">
      <c r="V167" t="s">
        <v>8</v>
      </c>
      <c r="W167">
        <v>5</v>
      </c>
      <c r="X167" t="s">
        <v>945</v>
      </c>
      <c r="Y167">
        <v>292</v>
      </c>
    </row>
    <row r="168" spans="22:25" x14ac:dyDescent="0.3">
      <c r="V168" t="s">
        <v>8</v>
      </c>
      <c r="W168">
        <v>6</v>
      </c>
      <c r="X168" t="s">
        <v>946</v>
      </c>
      <c r="Y168">
        <v>299</v>
      </c>
    </row>
    <row r="169" spans="22:25" x14ac:dyDescent="0.3">
      <c r="V169" t="s">
        <v>8</v>
      </c>
      <c r="W169">
        <v>7</v>
      </c>
      <c r="X169" t="s">
        <v>947</v>
      </c>
      <c r="Y169">
        <v>306</v>
      </c>
    </row>
    <row r="170" spans="22:25" x14ac:dyDescent="0.3">
      <c r="V170" t="s">
        <v>8</v>
      </c>
      <c r="W170">
        <v>8</v>
      </c>
      <c r="X170" t="s">
        <v>948</v>
      </c>
      <c r="Y170">
        <v>313</v>
      </c>
    </row>
    <row r="171" spans="22:25" x14ac:dyDescent="0.3">
      <c r="V171" t="s">
        <v>8</v>
      </c>
      <c r="W171">
        <v>9</v>
      </c>
      <c r="X171" t="s">
        <v>949</v>
      </c>
      <c r="Y171">
        <v>320</v>
      </c>
    </row>
    <row r="172" spans="22:25" x14ac:dyDescent="0.3">
      <c r="V172" t="s">
        <v>8</v>
      </c>
      <c r="W172">
        <v>10</v>
      </c>
      <c r="X172" t="s">
        <v>950</v>
      </c>
      <c r="Y172">
        <v>327</v>
      </c>
    </row>
    <row r="173" spans="22:25" x14ac:dyDescent="0.3">
      <c r="V173" t="s">
        <v>8</v>
      </c>
      <c r="W173">
        <v>11</v>
      </c>
      <c r="X173" t="s">
        <v>951</v>
      </c>
      <c r="Y173">
        <v>334</v>
      </c>
    </row>
    <row r="174" spans="22:25" x14ac:dyDescent="0.3">
      <c r="V174" t="s">
        <v>8</v>
      </c>
      <c r="W174">
        <v>12</v>
      </c>
      <c r="X174" t="s">
        <v>952</v>
      </c>
      <c r="Y174">
        <v>341</v>
      </c>
    </row>
    <row r="175" spans="22:25" x14ac:dyDescent="0.3">
      <c r="V175" t="s">
        <v>8</v>
      </c>
      <c r="W175">
        <v>13</v>
      </c>
      <c r="X175" t="s">
        <v>953</v>
      </c>
      <c r="Y175">
        <v>348</v>
      </c>
    </row>
    <row r="176" spans="22:25" x14ac:dyDescent="0.3">
      <c r="V176" t="s">
        <v>8</v>
      </c>
      <c r="W176">
        <v>14</v>
      </c>
      <c r="X176" t="s">
        <v>954</v>
      </c>
      <c r="Y176">
        <v>355</v>
      </c>
    </row>
    <row r="177" spans="22:25" x14ac:dyDescent="0.3">
      <c r="V177" t="s">
        <v>8</v>
      </c>
      <c r="W177">
        <v>15</v>
      </c>
      <c r="X177" t="s">
        <v>955</v>
      </c>
      <c r="Y177">
        <v>362</v>
      </c>
    </row>
    <row r="178" spans="22:25" x14ac:dyDescent="0.3">
      <c r="V178" t="s">
        <v>8</v>
      </c>
      <c r="W178">
        <v>16</v>
      </c>
      <c r="X178" t="s">
        <v>956</v>
      </c>
      <c r="Y178">
        <v>369</v>
      </c>
    </row>
    <row r="179" spans="22:25" x14ac:dyDescent="0.3">
      <c r="V179" t="s">
        <v>8</v>
      </c>
      <c r="W179">
        <v>17</v>
      </c>
      <c r="X179" t="s">
        <v>957</v>
      </c>
      <c r="Y179">
        <v>376</v>
      </c>
    </row>
    <row r="180" spans="22:25" x14ac:dyDescent="0.3">
      <c r="V180" t="s">
        <v>8</v>
      </c>
      <c r="W180">
        <v>18</v>
      </c>
      <c r="X180" t="s">
        <v>958</v>
      </c>
      <c r="Y180">
        <v>383</v>
      </c>
    </row>
    <row r="181" spans="22:25" x14ac:dyDescent="0.3">
      <c r="V181" t="s">
        <v>8</v>
      </c>
      <c r="W181">
        <v>19</v>
      </c>
      <c r="X181" t="s">
        <v>959</v>
      </c>
      <c r="Y181">
        <v>390</v>
      </c>
    </row>
    <row r="182" spans="22:25" x14ac:dyDescent="0.3">
      <c r="V182" t="s">
        <v>8</v>
      </c>
      <c r="W182">
        <v>20</v>
      </c>
      <c r="X182" t="s">
        <v>960</v>
      </c>
      <c r="Y182">
        <v>397</v>
      </c>
    </row>
    <row r="183" spans="22:25" x14ac:dyDescent="0.3">
      <c r="V183" t="s">
        <v>8</v>
      </c>
      <c r="W183">
        <v>21</v>
      </c>
      <c r="X183" t="s">
        <v>961</v>
      </c>
      <c r="Y183">
        <v>404</v>
      </c>
    </row>
    <row r="184" spans="22:25" x14ac:dyDescent="0.3">
      <c r="V184" t="s">
        <v>8</v>
      </c>
      <c r="W184">
        <v>22</v>
      </c>
      <c r="X184" t="s">
        <v>962</v>
      </c>
      <c r="Y184">
        <v>411</v>
      </c>
    </row>
    <row r="185" spans="22:25" x14ac:dyDescent="0.3">
      <c r="V185" t="s">
        <v>8</v>
      </c>
      <c r="W185">
        <v>23</v>
      </c>
      <c r="X185" t="s">
        <v>963</v>
      </c>
      <c r="Y185">
        <v>418</v>
      </c>
    </row>
    <row r="186" spans="22:25" x14ac:dyDescent="0.3">
      <c r="V186" t="s">
        <v>8</v>
      </c>
      <c r="W186">
        <v>24</v>
      </c>
      <c r="X186" t="s">
        <v>964</v>
      </c>
      <c r="Y186">
        <v>425</v>
      </c>
    </row>
    <row r="187" spans="22:25" x14ac:dyDescent="0.3">
      <c r="V187" t="s">
        <v>8</v>
      </c>
      <c r="W187">
        <v>25</v>
      </c>
      <c r="X187" t="s">
        <v>965</v>
      </c>
      <c r="Y187">
        <v>432</v>
      </c>
    </row>
    <row r="188" spans="22:25" x14ac:dyDescent="0.3">
      <c r="V188" t="s">
        <v>8</v>
      </c>
      <c r="W188">
        <v>26</v>
      </c>
      <c r="X188" t="s">
        <v>966</v>
      </c>
      <c r="Y188">
        <v>439</v>
      </c>
    </row>
    <row r="189" spans="22:25" x14ac:dyDescent="0.3">
      <c r="V189" t="s">
        <v>8</v>
      </c>
      <c r="W189">
        <v>27</v>
      </c>
      <c r="X189" t="s">
        <v>967</v>
      </c>
      <c r="Y189">
        <v>446</v>
      </c>
    </row>
    <row r="190" spans="22:25" x14ac:dyDescent="0.3">
      <c r="V190" t="s">
        <v>8</v>
      </c>
      <c r="W190">
        <v>28</v>
      </c>
      <c r="X190" t="s">
        <v>968</v>
      </c>
      <c r="Y190">
        <v>453</v>
      </c>
    </row>
    <row r="191" spans="22:25" x14ac:dyDescent="0.3">
      <c r="V191" t="s">
        <v>8</v>
      </c>
      <c r="W191">
        <v>29</v>
      </c>
      <c r="X191" t="s">
        <v>969</v>
      </c>
      <c r="Y191">
        <v>460</v>
      </c>
    </row>
    <row r="192" spans="22:25" x14ac:dyDescent="0.3">
      <c r="V192" t="s">
        <v>8</v>
      </c>
      <c r="W192">
        <v>30</v>
      </c>
      <c r="X192" t="s">
        <v>970</v>
      </c>
      <c r="Y192">
        <v>467</v>
      </c>
    </row>
    <row r="193" spans="22:25" x14ac:dyDescent="0.3">
      <c r="V193" t="s">
        <v>8</v>
      </c>
      <c r="W193">
        <v>31</v>
      </c>
      <c r="X193" t="s">
        <v>971</v>
      </c>
      <c r="Y193">
        <v>474</v>
      </c>
    </row>
    <row r="194" spans="22:25" x14ac:dyDescent="0.3">
      <c r="V194" t="s">
        <v>8</v>
      </c>
      <c r="W194">
        <v>32</v>
      </c>
      <c r="X194" t="s">
        <v>972</v>
      </c>
      <c r="Y194">
        <v>481</v>
      </c>
    </row>
    <row r="195" spans="22:25" x14ac:dyDescent="0.3">
      <c r="V195" t="s">
        <v>8</v>
      </c>
      <c r="W195">
        <v>33</v>
      </c>
      <c r="X195" t="s">
        <v>973</v>
      </c>
      <c r="Y195">
        <v>488</v>
      </c>
    </row>
    <row r="196" spans="22:25" x14ac:dyDescent="0.3">
      <c r="V196" t="s">
        <v>8</v>
      </c>
      <c r="W196">
        <v>34</v>
      </c>
      <c r="X196" t="s">
        <v>974</v>
      </c>
      <c r="Y196">
        <v>495</v>
      </c>
    </row>
    <row r="197" spans="22:25" x14ac:dyDescent="0.3">
      <c r="V197" t="s">
        <v>8</v>
      </c>
      <c r="W197">
        <v>35</v>
      </c>
      <c r="X197" t="s">
        <v>975</v>
      </c>
      <c r="Y197">
        <v>502</v>
      </c>
    </row>
    <row r="198" spans="22:25" x14ac:dyDescent="0.3">
      <c r="V198" t="s">
        <v>8</v>
      </c>
      <c r="W198">
        <v>36</v>
      </c>
      <c r="X198" t="s">
        <v>976</v>
      </c>
      <c r="Y198">
        <v>509</v>
      </c>
    </row>
    <row r="199" spans="22:25" x14ac:dyDescent="0.3">
      <c r="V199" t="s">
        <v>8</v>
      </c>
      <c r="W199">
        <v>37</v>
      </c>
      <c r="X199" t="s">
        <v>977</v>
      </c>
      <c r="Y199">
        <v>516</v>
      </c>
    </row>
    <row r="200" spans="22:25" x14ac:dyDescent="0.3">
      <c r="V200" t="s">
        <v>8</v>
      </c>
      <c r="W200">
        <v>38</v>
      </c>
      <c r="X200" t="s">
        <v>978</v>
      </c>
      <c r="Y200">
        <v>523</v>
      </c>
    </row>
    <row r="201" spans="22:25" x14ac:dyDescent="0.3">
      <c r="V201" t="s">
        <v>8</v>
      </c>
      <c r="W201">
        <v>39</v>
      </c>
      <c r="X201" t="s">
        <v>979</v>
      </c>
      <c r="Y201">
        <v>530</v>
      </c>
    </row>
    <row r="202" spans="22:25" x14ac:dyDescent="0.3">
      <c r="V202" t="s">
        <v>8</v>
      </c>
      <c r="W202">
        <v>40</v>
      </c>
      <c r="X202" t="s">
        <v>980</v>
      </c>
      <c r="Y202">
        <v>537</v>
      </c>
    </row>
    <row r="203" spans="22:25" x14ac:dyDescent="0.3">
      <c r="V203" t="s">
        <v>8</v>
      </c>
      <c r="W203">
        <v>41</v>
      </c>
      <c r="X203" t="s">
        <v>981</v>
      </c>
      <c r="Y203">
        <v>544</v>
      </c>
    </row>
    <row r="204" spans="22:25" x14ac:dyDescent="0.3">
      <c r="V204" t="s">
        <v>8</v>
      </c>
      <c r="W204">
        <v>42</v>
      </c>
      <c r="X204" t="s">
        <v>982</v>
      </c>
      <c r="Y204">
        <v>551</v>
      </c>
    </row>
    <row r="205" spans="22:25" x14ac:dyDescent="0.3">
      <c r="V205" t="s">
        <v>8</v>
      </c>
      <c r="W205">
        <v>43</v>
      </c>
      <c r="X205" t="s">
        <v>983</v>
      </c>
      <c r="Y205">
        <v>558</v>
      </c>
    </row>
    <row r="206" spans="22:25" x14ac:dyDescent="0.3">
      <c r="V206" t="s">
        <v>8</v>
      </c>
      <c r="W206">
        <v>44</v>
      </c>
      <c r="X206" t="s">
        <v>984</v>
      </c>
      <c r="Y206">
        <v>565</v>
      </c>
    </row>
    <row r="207" spans="22:25" x14ac:dyDescent="0.3">
      <c r="V207" t="s">
        <v>8</v>
      </c>
      <c r="W207">
        <v>45</v>
      </c>
      <c r="X207" t="s">
        <v>985</v>
      </c>
      <c r="Y207">
        <v>572</v>
      </c>
    </row>
    <row r="208" spans="22:25" x14ac:dyDescent="0.3">
      <c r="V208" t="s">
        <v>8</v>
      </c>
      <c r="W208">
        <v>46</v>
      </c>
      <c r="X208" t="s">
        <v>986</v>
      </c>
      <c r="Y208">
        <v>579</v>
      </c>
    </row>
    <row r="209" spans="22:25" x14ac:dyDescent="0.3">
      <c r="V209" t="s">
        <v>8</v>
      </c>
      <c r="W209">
        <v>47</v>
      </c>
      <c r="X209" t="s">
        <v>987</v>
      </c>
      <c r="Y209">
        <v>586</v>
      </c>
    </row>
    <row r="210" spans="22:25" x14ac:dyDescent="0.3">
      <c r="V210" t="s">
        <v>8</v>
      </c>
      <c r="W210">
        <v>48</v>
      </c>
      <c r="X210" t="s">
        <v>988</v>
      </c>
      <c r="Y210">
        <v>593</v>
      </c>
    </row>
    <row r="211" spans="22:25" x14ac:dyDescent="0.3">
      <c r="V211" t="s">
        <v>8</v>
      </c>
      <c r="W211">
        <v>49</v>
      </c>
      <c r="X211" t="s">
        <v>989</v>
      </c>
      <c r="Y211">
        <v>600</v>
      </c>
    </row>
    <row r="212" spans="22:25" x14ac:dyDescent="0.3">
      <c r="V212" t="s">
        <v>8</v>
      </c>
      <c r="W212">
        <v>50</v>
      </c>
      <c r="X212" t="s">
        <v>990</v>
      </c>
      <c r="Y212">
        <v>607</v>
      </c>
    </row>
    <row r="213" spans="22:25" x14ac:dyDescent="0.3">
      <c r="V213" t="s">
        <v>8</v>
      </c>
      <c r="W213">
        <v>51</v>
      </c>
      <c r="X213" t="s">
        <v>991</v>
      </c>
      <c r="Y213">
        <v>614</v>
      </c>
    </row>
    <row r="214" spans="22:25" x14ac:dyDescent="0.3">
      <c r="V214" t="s">
        <v>8</v>
      </c>
      <c r="W214">
        <v>52</v>
      </c>
      <c r="X214" t="s">
        <v>992</v>
      </c>
      <c r="Y214">
        <v>621</v>
      </c>
    </row>
    <row r="215" spans="22:25" x14ac:dyDescent="0.3">
      <c r="V215" t="s">
        <v>8</v>
      </c>
      <c r="W215">
        <v>53</v>
      </c>
      <c r="X215" t="s">
        <v>993</v>
      </c>
      <c r="Y215">
        <v>628</v>
      </c>
    </row>
    <row r="216" spans="22:25" x14ac:dyDescent="0.3">
      <c r="V216" t="s">
        <v>12</v>
      </c>
      <c r="W216">
        <v>1</v>
      </c>
      <c r="X216" t="s">
        <v>994</v>
      </c>
      <c r="Y216">
        <v>308</v>
      </c>
    </row>
    <row r="217" spans="22:25" x14ac:dyDescent="0.3">
      <c r="V217" t="s">
        <v>12</v>
      </c>
      <c r="W217">
        <v>2</v>
      </c>
      <c r="X217" t="s">
        <v>995</v>
      </c>
      <c r="Y217">
        <v>315</v>
      </c>
    </row>
    <row r="218" spans="22:25" x14ac:dyDescent="0.3">
      <c r="V218" t="s">
        <v>12</v>
      </c>
      <c r="W218">
        <v>3</v>
      </c>
      <c r="X218" t="s">
        <v>996</v>
      </c>
      <c r="Y218">
        <v>322</v>
      </c>
    </row>
    <row r="219" spans="22:25" x14ac:dyDescent="0.3">
      <c r="V219" t="s">
        <v>12</v>
      </c>
      <c r="W219">
        <v>4</v>
      </c>
      <c r="X219" t="s">
        <v>997</v>
      </c>
      <c r="Y219">
        <v>329</v>
      </c>
    </row>
    <row r="220" spans="22:25" x14ac:dyDescent="0.3">
      <c r="V220" t="s">
        <v>12</v>
      </c>
      <c r="W220">
        <v>5</v>
      </c>
      <c r="X220" t="s">
        <v>998</v>
      </c>
      <c r="Y220">
        <v>336</v>
      </c>
    </row>
    <row r="221" spans="22:25" x14ac:dyDescent="0.3">
      <c r="V221" t="s">
        <v>12</v>
      </c>
      <c r="W221">
        <v>6</v>
      </c>
      <c r="X221" t="s">
        <v>999</v>
      </c>
      <c r="Y221">
        <v>343</v>
      </c>
    </row>
    <row r="222" spans="22:25" x14ac:dyDescent="0.3">
      <c r="V222" t="s">
        <v>12</v>
      </c>
      <c r="W222">
        <v>7</v>
      </c>
      <c r="X222" t="s">
        <v>1000</v>
      </c>
      <c r="Y222">
        <v>350</v>
      </c>
    </row>
    <row r="223" spans="22:25" x14ac:dyDescent="0.3">
      <c r="V223" t="s">
        <v>12</v>
      </c>
      <c r="W223">
        <v>8</v>
      </c>
      <c r="X223" t="s">
        <v>1001</v>
      </c>
      <c r="Y223">
        <v>357</v>
      </c>
    </row>
    <row r="224" spans="22:25" x14ac:dyDescent="0.3">
      <c r="V224" t="s">
        <v>12</v>
      </c>
      <c r="W224">
        <v>9</v>
      </c>
      <c r="X224" t="s">
        <v>1002</v>
      </c>
      <c r="Y224">
        <v>364</v>
      </c>
    </row>
    <row r="225" spans="22:25" x14ac:dyDescent="0.3">
      <c r="V225" t="s">
        <v>12</v>
      </c>
      <c r="W225">
        <v>10</v>
      </c>
      <c r="X225" t="s">
        <v>1003</v>
      </c>
      <c r="Y225">
        <v>371</v>
      </c>
    </row>
    <row r="226" spans="22:25" x14ac:dyDescent="0.3">
      <c r="V226" t="s">
        <v>12</v>
      </c>
      <c r="W226">
        <v>11</v>
      </c>
      <c r="X226" t="s">
        <v>1004</v>
      </c>
      <c r="Y226">
        <v>378</v>
      </c>
    </row>
    <row r="227" spans="22:25" x14ac:dyDescent="0.3">
      <c r="V227" t="s">
        <v>12</v>
      </c>
      <c r="W227">
        <v>12</v>
      </c>
      <c r="X227" t="s">
        <v>1005</v>
      </c>
      <c r="Y227">
        <v>385</v>
      </c>
    </row>
    <row r="228" spans="22:25" x14ac:dyDescent="0.3">
      <c r="V228" t="s">
        <v>12</v>
      </c>
      <c r="W228">
        <v>13</v>
      </c>
      <c r="X228" t="s">
        <v>1006</v>
      </c>
      <c r="Y228">
        <v>392</v>
      </c>
    </row>
    <row r="229" spans="22:25" x14ac:dyDescent="0.3">
      <c r="V229" t="s">
        <v>12</v>
      </c>
      <c r="W229">
        <v>14</v>
      </c>
      <c r="X229" t="s">
        <v>1007</v>
      </c>
      <c r="Y229">
        <v>399</v>
      </c>
    </row>
    <row r="230" spans="22:25" x14ac:dyDescent="0.3">
      <c r="V230" t="s">
        <v>12</v>
      </c>
      <c r="W230">
        <v>15</v>
      </c>
      <c r="X230" t="s">
        <v>1008</v>
      </c>
      <c r="Y230">
        <v>406</v>
      </c>
    </row>
    <row r="231" spans="22:25" x14ac:dyDescent="0.3">
      <c r="V231" t="s">
        <v>12</v>
      </c>
      <c r="W231">
        <v>16</v>
      </c>
      <c r="X231" t="s">
        <v>1009</v>
      </c>
      <c r="Y231">
        <v>413</v>
      </c>
    </row>
    <row r="232" spans="22:25" x14ac:dyDescent="0.3">
      <c r="V232" t="s">
        <v>12</v>
      </c>
      <c r="W232">
        <v>17</v>
      </c>
      <c r="X232" t="s">
        <v>1010</v>
      </c>
      <c r="Y232">
        <v>420</v>
      </c>
    </row>
    <row r="233" spans="22:25" x14ac:dyDescent="0.3">
      <c r="V233" t="s">
        <v>12</v>
      </c>
      <c r="W233">
        <v>18</v>
      </c>
      <c r="X233" t="s">
        <v>1011</v>
      </c>
      <c r="Y233">
        <v>427</v>
      </c>
    </row>
    <row r="234" spans="22:25" x14ac:dyDescent="0.3">
      <c r="V234" t="s">
        <v>12</v>
      </c>
      <c r="W234">
        <v>19</v>
      </c>
      <c r="X234" t="s">
        <v>1012</v>
      </c>
      <c r="Y234">
        <v>434</v>
      </c>
    </row>
    <row r="235" spans="22:25" x14ac:dyDescent="0.3">
      <c r="V235" t="s">
        <v>12</v>
      </c>
      <c r="W235">
        <v>20</v>
      </c>
      <c r="X235" t="s">
        <v>1013</v>
      </c>
      <c r="Y235">
        <v>441</v>
      </c>
    </row>
    <row r="236" spans="22:25" x14ac:dyDescent="0.3">
      <c r="V236" t="s">
        <v>12</v>
      </c>
      <c r="W236">
        <v>21</v>
      </c>
      <c r="X236" t="s">
        <v>1014</v>
      </c>
      <c r="Y236">
        <v>448</v>
      </c>
    </row>
    <row r="237" spans="22:25" x14ac:dyDescent="0.3">
      <c r="V237" t="s">
        <v>12</v>
      </c>
      <c r="W237">
        <v>22</v>
      </c>
      <c r="X237" t="s">
        <v>1015</v>
      </c>
      <c r="Y237">
        <v>455</v>
      </c>
    </row>
    <row r="238" spans="22:25" x14ac:dyDescent="0.3">
      <c r="V238" t="s">
        <v>12</v>
      </c>
      <c r="W238">
        <v>23</v>
      </c>
      <c r="X238" t="s">
        <v>1016</v>
      </c>
      <c r="Y238">
        <v>462</v>
      </c>
    </row>
    <row r="239" spans="22:25" x14ac:dyDescent="0.3">
      <c r="V239" t="s">
        <v>12</v>
      </c>
      <c r="W239">
        <v>24</v>
      </c>
      <c r="X239" t="s">
        <v>1017</v>
      </c>
      <c r="Y239">
        <v>469</v>
      </c>
    </row>
    <row r="240" spans="22:25" x14ac:dyDescent="0.3">
      <c r="V240" t="s">
        <v>12</v>
      </c>
      <c r="W240">
        <v>25</v>
      </c>
      <c r="X240" t="s">
        <v>1018</v>
      </c>
      <c r="Y240">
        <v>476</v>
      </c>
    </row>
    <row r="241" spans="22:25" x14ac:dyDescent="0.3">
      <c r="V241" t="s">
        <v>12</v>
      </c>
      <c r="W241">
        <v>26</v>
      </c>
      <c r="X241" t="s">
        <v>1019</v>
      </c>
      <c r="Y241">
        <v>483</v>
      </c>
    </row>
    <row r="242" spans="22:25" x14ac:dyDescent="0.3">
      <c r="V242" t="s">
        <v>12</v>
      </c>
      <c r="W242">
        <v>27</v>
      </c>
      <c r="X242" t="s">
        <v>1020</v>
      </c>
      <c r="Y242">
        <v>490</v>
      </c>
    </row>
    <row r="243" spans="22:25" x14ac:dyDescent="0.3">
      <c r="V243" t="s">
        <v>12</v>
      </c>
      <c r="W243">
        <v>28</v>
      </c>
      <c r="X243" t="s">
        <v>1021</v>
      </c>
      <c r="Y243">
        <v>497</v>
      </c>
    </row>
    <row r="244" spans="22:25" x14ac:dyDescent="0.3">
      <c r="V244" t="s">
        <v>12</v>
      </c>
      <c r="W244">
        <v>29</v>
      </c>
      <c r="X244" t="s">
        <v>1022</v>
      </c>
      <c r="Y244">
        <v>504</v>
      </c>
    </row>
    <row r="245" spans="22:25" x14ac:dyDescent="0.3">
      <c r="V245" t="s">
        <v>12</v>
      </c>
      <c r="W245">
        <v>30</v>
      </c>
      <c r="X245" t="s">
        <v>1023</v>
      </c>
      <c r="Y245">
        <v>511</v>
      </c>
    </row>
    <row r="246" spans="22:25" x14ac:dyDescent="0.3">
      <c r="V246" t="s">
        <v>12</v>
      </c>
      <c r="W246">
        <v>31</v>
      </c>
      <c r="X246" t="s">
        <v>1024</v>
      </c>
      <c r="Y246">
        <v>518</v>
      </c>
    </row>
    <row r="247" spans="22:25" x14ac:dyDescent="0.3">
      <c r="V247" t="s">
        <v>12</v>
      </c>
      <c r="W247">
        <v>32</v>
      </c>
      <c r="X247" t="s">
        <v>1025</v>
      </c>
      <c r="Y247">
        <v>525</v>
      </c>
    </row>
    <row r="248" spans="22:25" x14ac:dyDescent="0.3">
      <c r="V248" t="s">
        <v>12</v>
      </c>
      <c r="W248">
        <v>33</v>
      </c>
      <c r="X248" t="s">
        <v>1026</v>
      </c>
      <c r="Y248">
        <v>532</v>
      </c>
    </row>
    <row r="249" spans="22:25" x14ac:dyDescent="0.3">
      <c r="V249" t="s">
        <v>12</v>
      </c>
      <c r="W249">
        <v>34</v>
      </c>
      <c r="X249" t="s">
        <v>1027</v>
      </c>
      <c r="Y249">
        <v>539</v>
      </c>
    </row>
    <row r="250" spans="22:25" x14ac:dyDescent="0.3">
      <c r="V250" t="s">
        <v>12</v>
      </c>
      <c r="W250">
        <v>35</v>
      </c>
      <c r="X250" t="s">
        <v>1028</v>
      </c>
      <c r="Y250">
        <v>546</v>
      </c>
    </row>
    <row r="251" spans="22:25" x14ac:dyDescent="0.3">
      <c r="V251" t="s">
        <v>12</v>
      </c>
      <c r="W251">
        <v>36</v>
      </c>
      <c r="X251" t="s">
        <v>1029</v>
      </c>
      <c r="Y251">
        <v>553</v>
      </c>
    </row>
    <row r="252" spans="22:25" x14ac:dyDescent="0.3">
      <c r="V252" t="s">
        <v>12</v>
      </c>
      <c r="W252">
        <v>37</v>
      </c>
      <c r="X252" t="s">
        <v>1030</v>
      </c>
      <c r="Y252">
        <v>560</v>
      </c>
    </row>
    <row r="253" spans="22:25" x14ac:dyDescent="0.3">
      <c r="V253" t="s">
        <v>12</v>
      </c>
      <c r="W253">
        <v>38</v>
      </c>
      <c r="X253" t="s">
        <v>1031</v>
      </c>
      <c r="Y253">
        <v>567</v>
      </c>
    </row>
    <row r="254" spans="22:25" x14ac:dyDescent="0.3">
      <c r="V254" t="s">
        <v>12</v>
      </c>
      <c r="W254">
        <v>39</v>
      </c>
      <c r="X254" t="s">
        <v>1032</v>
      </c>
      <c r="Y254">
        <v>574</v>
      </c>
    </row>
    <row r="255" spans="22:25" x14ac:dyDescent="0.3">
      <c r="V255" t="s">
        <v>12</v>
      </c>
      <c r="W255">
        <v>40</v>
      </c>
      <c r="X255" t="s">
        <v>1033</v>
      </c>
      <c r="Y255">
        <v>581</v>
      </c>
    </row>
    <row r="256" spans="22:25" x14ac:dyDescent="0.3">
      <c r="V256" t="s">
        <v>12</v>
      </c>
      <c r="W256">
        <v>41</v>
      </c>
      <c r="X256" t="s">
        <v>1034</v>
      </c>
      <c r="Y256">
        <v>588</v>
      </c>
    </row>
    <row r="257" spans="21:25" x14ac:dyDescent="0.3">
      <c r="V257" t="s">
        <v>12</v>
      </c>
      <c r="W257">
        <v>42</v>
      </c>
      <c r="X257" t="s">
        <v>1035</v>
      </c>
      <c r="Y257">
        <v>595</v>
      </c>
    </row>
    <row r="258" spans="21:25" x14ac:dyDescent="0.3">
      <c r="V258" t="s">
        <v>12</v>
      </c>
      <c r="W258">
        <v>43</v>
      </c>
      <c r="X258" t="s">
        <v>1036</v>
      </c>
      <c r="Y258">
        <v>602</v>
      </c>
    </row>
    <row r="259" spans="21:25" x14ac:dyDescent="0.3">
      <c r="V259" t="s">
        <v>12</v>
      </c>
      <c r="W259">
        <v>44</v>
      </c>
      <c r="X259" t="s">
        <v>1037</v>
      </c>
      <c r="Y259">
        <v>609</v>
      </c>
    </row>
    <row r="260" spans="21:25" x14ac:dyDescent="0.3">
      <c r="V260" t="s">
        <v>12</v>
      </c>
      <c r="W260">
        <v>45</v>
      </c>
      <c r="X260" t="s">
        <v>1038</v>
      </c>
      <c r="Y260">
        <v>616</v>
      </c>
    </row>
    <row r="261" spans="21:25" x14ac:dyDescent="0.3">
      <c r="V261" t="s">
        <v>12</v>
      </c>
      <c r="W261">
        <v>46</v>
      </c>
      <c r="X261" t="s">
        <v>1039</v>
      </c>
      <c r="Y261">
        <v>623</v>
      </c>
    </row>
    <row r="262" spans="21:25" x14ac:dyDescent="0.3">
      <c r="V262" t="s">
        <v>12</v>
      </c>
      <c r="W262">
        <v>47</v>
      </c>
      <c r="X262" t="s">
        <v>1040</v>
      </c>
      <c r="Y262">
        <v>630</v>
      </c>
    </row>
    <row r="263" spans="21:25" x14ac:dyDescent="0.3">
      <c r="V263" t="s">
        <v>12</v>
      </c>
      <c r="W263">
        <v>48</v>
      </c>
      <c r="X263" t="s">
        <v>1041</v>
      </c>
      <c r="Y263">
        <v>637</v>
      </c>
    </row>
    <row r="264" spans="21:25" x14ac:dyDescent="0.3">
      <c r="V264" t="s">
        <v>12</v>
      </c>
      <c r="W264">
        <v>49</v>
      </c>
      <c r="X264" t="s">
        <v>1042</v>
      </c>
      <c r="Y264">
        <v>644</v>
      </c>
    </row>
    <row r="265" spans="21:25" x14ac:dyDescent="0.3">
      <c r="V265" t="s">
        <v>12</v>
      </c>
      <c r="W265">
        <v>50</v>
      </c>
      <c r="X265" t="s">
        <v>1043</v>
      </c>
      <c r="Y265">
        <v>651</v>
      </c>
    </row>
    <row r="266" spans="21:25" x14ac:dyDescent="0.3">
      <c r="V266" t="s">
        <v>12</v>
      </c>
      <c r="W266">
        <v>51</v>
      </c>
      <c r="X266" t="s">
        <v>1044</v>
      </c>
      <c r="Y266">
        <v>658</v>
      </c>
    </row>
    <row r="267" spans="21:25" x14ac:dyDescent="0.3">
      <c r="V267" t="s">
        <v>12</v>
      </c>
      <c r="W267">
        <v>52</v>
      </c>
      <c r="X267" t="s">
        <v>1045</v>
      </c>
      <c r="Y267">
        <v>665</v>
      </c>
    </row>
    <row r="268" spans="21:25" x14ac:dyDescent="0.3">
      <c r="V268" t="s">
        <v>12</v>
      </c>
      <c r="W268">
        <v>53</v>
      </c>
      <c r="X268" t="s">
        <v>1046</v>
      </c>
      <c r="Y268">
        <v>672</v>
      </c>
    </row>
    <row r="269" spans="21:25" x14ac:dyDescent="0.3">
      <c r="U269" t="s">
        <v>1</v>
      </c>
      <c r="V269" t="s">
        <v>12</v>
      </c>
      <c r="W269" t="s">
        <v>21</v>
      </c>
      <c r="X269" t="s">
        <v>1047</v>
      </c>
      <c r="Y269">
        <v>2.98</v>
      </c>
    </row>
    <row r="270" spans="21:25" x14ac:dyDescent="0.3">
      <c r="U270" t="s">
        <v>1</v>
      </c>
      <c r="V270" t="s">
        <v>8</v>
      </c>
      <c r="W270" t="s">
        <v>21</v>
      </c>
      <c r="X270" t="s">
        <v>1048</v>
      </c>
      <c r="Y270">
        <v>2.87</v>
      </c>
    </row>
    <row r="271" spans="21:25" x14ac:dyDescent="0.3">
      <c r="U271" t="s">
        <v>1</v>
      </c>
      <c r="V271" t="s">
        <v>9</v>
      </c>
      <c r="W271" t="s">
        <v>21</v>
      </c>
      <c r="X271" t="s">
        <v>1049</v>
      </c>
      <c r="Y271">
        <v>2.6</v>
      </c>
    </row>
    <row r="272" spans="21:25" x14ac:dyDescent="0.3">
      <c r="U272" t="s">
        <v>1</v>
      </c>
      <c r="V272" t="s">
        <v>10</v>
      </c>
      <c r="W272" t="s">
        <v>21</v>
      </c>
      <c r="X272" t="s">
        <v>1050</v>
      </c>
      <c r="Y272">
        <v>2.1</v>
      </c>
    </row>
    <row r="273" spans="20:25" x14ac:dyDescent="0.3">
      <c r="U273" t="s">
        <v>1</v>
      </c>
      <c r="V273" t="s">
        <v>11</v>
      </c>
      <c r="W273" t="s">
        <v>21</v>
      </c>
      <c r="X273" t="s">
        <v>1051</v>
      </c>
      <c r="Y273">
        <v>1.77</v>
      </c>
    </row>
    <row r="274" spans="20:25" x14ac:dyDescent="0.3">
      <c r="U274" t="s">
        <v>1</v>
      </c>
      <c r="V274" t="s">
        <v>12</v>
      </c>
      <c r="W274" t="s">
        <v>20</v>
      </c>
      <c r="X274" t="s">
        <v>1052</v>
      </c>
      <c r="Y274">
        <v>4.7679999999999998</v>
      </c>
    </row>
    <row r="275" spans="20:25" x14ac:dyDescent="0.3">
      <c r="U275" t="s">
        <v>1</v>
      </c>
      <c r="V275" t="s">
        <v>8</v>
      </c>
      <c r="W275" t="s">
        <v>20</v>
      </c>
      <c r="X275" t="s">
        <v>1053</v>
      </c>
      <c r="Y275">
        <v>4.5920000000000005</v>
      </c>
    </row>
    <row r="276" spans="20:25" x14ac:dyDescent="0.3">
      <c r="U276" t="s">
        <v>1</v>
      </c>
      <c r="V276" t="s">
        <v>9</v>
      </c>
      <c r="W276" t="s">
        <v>20</v>
      </c>
      <c r="X276" t="s">
        <v>1054</v>
      </c>
      <c r="Y276">
        <v>4.16</v>
      </c>
    </row>
    <row r="277" spans="20:25" x14ac:dyDescent="0.3">
      <c r="U277" t="s">
        <v>1</v>
      </c>
      <c r="V277" t="s">
        <v>10</v>
      </c>
      <c r="W277" t="s">
        <v>20</v>
      </c>
      <c r="X277" t="s">
        <v>1055</v>
      </c>
      <c r="Y277">
        <v>3.3600000000000003</v>
      </c>
    </row>
    <row r="278" spans="20:25" x14ac:dyDescent="0.3">
      <c r="U278" t="s">
        <v>1</v>
      </c>
      <c r="V278" t="s">
        <v>11</v>
      </c>
      <c r="W278" t="s">
        <v>20</v>
      </c>
      <c r="X278" t="s">
        <v>1056</v>
      </c>
      <c r="Y278">
        <v>2.8320000000000003</v>
      </c>
    </row>
    <row r="279" spans="20:25" x14ac:dyDescent="0.3">
      <c r="T279" t="s">
        <v>99</v>
      </c>
      <c r="U279" t="s">
        <v>4</v>
      </c>
      <c r="V279" t="s">
        <v>12</v>
      </c>
      <c r="W279" t="s">
        <v>21</v>
      </c>
      <c r="X279" t="s">
        <v>1074</v>
      </c>
      <c r="Y279">
        <v>5.42</v>
      </c>
    </row>
    <row r="280" spans="20:25" x14ac:dyDescent="0.3">
      <c r="T280" t="s">
        <v>99</v>
      </c>
      <c r="U280" t="s">
        <v>4</v>
      </c>
      <c r="V280" t="s">
        <v>8</v>
      </c>
      <c r="W280" t="s">
        <v>21</v>
      </c>
      <c r="X280" t="s">
        <v>1075</v>
      </c>
      <c r="Y280">
        <v>5.13</v>
      </c>
    </row>
    <row r="281" spans="20:25" x14ac:dyDescent="0.3">
      <c r="T281" t="s">
        <v>99</v>
      </c>
      <c r="U281" t="s">
        <v>4</v>
      </c>
      <c r="V281" t="s">
        <v>9</v>
      </c>
      <c r="W281" t="s">
        <v>21</v>
      </c>
      <c r="X281" t="s">
        <v>1076</v>
      </c>
      <c r="Y281">
        <v>5</v>
      </c>
    </row>
    <row r="282" spans="20:25" x14ac:dyDescent="0.3">
      <c r="T282" t="s">
        <v>99</v>
      </c>
      <c r="U282" t="s">
        <v>4</v>
      </c>
      <c r="V282" t="s">
        <v>10</v>
      </c>
      <c r="W282" t="s">
        <v>21</v>
      </c>
      <c r="X282" t="s">
        <v>1077</v>
      </c>
      <c r="Y282">
        <v>4.8600000000000003</v>
      </c>
    </row>
    <row r="283" spans="20:25" x14ac:dyDescent="0.3">
      <c r="T283" t="s">
        <v>99</v>
      </c>
      <c r="U283" t="s">
        <v>4</v>
      </c>
      <c r="V283" t="s">
        <v>11</v>
      </c>
      <c r="W283" t="s">
        <v>21</v>
      </c>
      <c r="X283" t="s">
        <v>1078</v>
      </c>
      <c r="Y283">
        <v>4.76</v>
      </c>
    </row>
    <row r="284" spans="20:25" x14ac:dyDescent="0.3">
      <c r="T284" t="s">
        <v>99</v>
      </c>
      <c r="U284" t="s">
        <v>4</v>
      </c>
      <c r="V284" t="s">
        <v>12</v>
      </c>
      <c r="W284" t="s">
        <v>20</v>
      </c>
      <c r="X284" t="s">
        <v>1079</v>
      </c>
      <c r="Y284">
        <v>8.6720000000000006</v>
      </c>
    </row>
    <row r="285" spans="20:25" x14ac:dyDescent="0.3">
      <c r="T285" t="s">
        <v>99</v>
      </c>
      <c r="U285" t="s">
        <v>4</v>
      </c>
      <c r="V285" t="s">
        <v>8</v>
      </c>
      <c r="W285" t="s">
        <v>20</v>
      </c>
      <c r="X285" t="s">
        <v>1080</v>
      </c>
      <c r="Y285">
        <v>8.2080000000000002</v>
      </c>
    </row>
    <row r="286" spans="20:25" x14ac:dyDescent="0.3">
      <c r="T286" t="s">
        <v>99</v>
      </c>
      <c r="U286" t="s">
        <v>4</v>
      </c>
      <c r="V286" t="s">
        <v>9</v>
      </c>
      <c r="W286" t="s">
        <v>20</v>
      </c>
      <c r="X286" t="s">
        <v>1081</v>
      </c>
      <c r="Y286">
        <v>8</v>
      </c>
    </row>
    <row r="287" spans="20:25" x14ac:dyDescent="0.3">
      <c r="T287" t="s">
        <v>99</v>
      </c>
      <c r="U287" t="s">
        <v>4</v>
      </c>
      <c r="V287" t="s">
        <v>10</v>
      </c>
      <c r="W287" t="s">
        <v>20</v>
      </c>
      <c r="X287" t="s">
        <v>1082</v>
      </c>
      <c r="Y287">
        <v>7.7760000000000007</v>
      </c>
    </row>
    <row r="288" spans="20:25" x14ac:dyDescent="0.3">
      <c r="T288" t="s">
        <v>99</v>
      </c>
      <c r="U288" t="s">
        <v>4</v>
      </c>
      <c r="V288" t="s">
        <v>11</v>
      </c>
      <c r="W288" t="s">
        <v>20</v>
      </c>
      <c r="X288" t="s">
        <v>1083</v>
      </c>
      <c r="Y288">
        <v>7.6159999999999997</v>
      </c>
    </row>
    <row r="289" spans="20:25" x14ac:dyDescent="0.3">
      <c r="T289" t="s">
        <v>98</v>
      </c>
      <c r="U289" t="s">
        <v>4</v>
      </c>
      <c r="V289" t="s">
        <v>12</v>
      </c>
      <c r="W289" t="s">
        <v>21</v>
      </c>
      <c r="X289" t="s">
        <v>1062</v>
      </c>
      <c r="Y289">
        <v>5.92</v>
      </c>
    </row>
    <row r="290" spans="20:25" x14ac:dyDescent="0.3">
      <c r="T290" t="s">
        <v>98</v>
      </c>
      <c r="U290" t="s">
        <v>4</v>
      </c>
      <c r="V290" t="s">
        <v>8</v>
      </c>
      <c r="W290" t="s">
        <v>21</v>
      </c>
      <c r="X290" t="s">
        <v>1063</v>
      </c>
      <c r="Y290">
        <v>5.63</v>
      </c>
    </row>
    <row r="291" spans="20:25" x14ac:dyDescent="0.3">
      <c r="T291" t="s">
        <v>98</v>
      </c>
      <c r="U291" t="s">
        <v>4</v>
      </c>
      <c r="V291" t="s">
        <v>9</v>
      </c>
      <c r="W291" t="s">
        <v>21</v>
      </c>
      <c r="X291" t="s">
        <v>1064</v>
      </c>
      <c r="Y291">
        <v>5.5</v>
      </c>
    </row>
    <row r="292" spans="20:25" x14ac:dyDescent="0.3">
      <c r="T292" t="s">
        <v>98</v>
      </c>
      <c r="U292" t="s">
        <v>4</v>
      </c>
      <c r="V292" t="s">
        <v>10</v>
      </c>
      <c r="W292" t="s">
        <v>21</v>
      </c>
      <c r="X292" t="s">
        <v>1065</v>
      </c>
      <c r="Y292">
        <v>5.36</v>
      </c>
    </row>
    <row r="293" spans="20:25" x14ac:dyDescent="0.3">
      <c r="T293" t="s">
        <v>98</v>
      </c>
      <c r="U293" t="s">
        <v>4</v>
      </c>
      <c r="V293" t="s">
        <v>11</v>
      </c>
      <c r="W293" t="s">
        <v>21</v>
      </c>
      <c r="X293" t="s">
        <v>1066</v>
      </c>
      <c r="Y293">
        <v>5.26</v>
      </c>
    </row>
    <row r="294" spans="20:25" x14ac:dyDescent="0.3">
      <c r="T294" t="s">
        <v>98</v>
      </c>
      <c r="U294" t="s">
        <v>4</v>
      </c>
      <c r="V294" t="s">
        <v>12</v>
      </c>
      <c r="W294" t="s">
        <v>20</v>
      </c>
      <c r="X294" t="s">
        <v>1067</v>
      </c>
      <c r="Y294">
        <v>9.4719999999999995</v>
      </c>
    </row>
    <row r="295" spans="20:25" x14ac:dyDescent="0.3">
      <c r="T295" t="s">
        <v>98</v>
      </c>
      <c r="U295" t="s">
        <v>4</v>
      </c>
      <c r="V295" t="s">
        <v>8</v>
      </c>
      <c r="W295" t="s">
        <v>20</v>
      </c>
      <c r="X295" t="s">
        <v>1068</v>
      </c>
      <c r="Y295">
        <v>9.0080000000000009</v>
      </c>
    </row>
    <row r="296" spans="20:25" x14ac:dyDescent="0.3">
      <c r="T296" t="s">
        <v>98</v>
      </c>
      <c r="U296" t="s">
        <v>4</v>
      </c>
      <c r="V296" t="s">
        <v>9</v>
      </c>
      <c r="W296" t="s">
        <v>20</v>
      </c>
      <c r="X296" t="s">
        <v>1069</v>
      </c>
      <c r="Y296">
        <v>8.8000000000000007</v>
      </c>
    </row>
    <row r="297" spans="20:25" x14ac:dyDescent="0.3">
      <c r="T297" t="s">
        <v>98</v>
      </c>
      <c r="U297" t="s">
        <v>4</v>
      </c>
      <c r="V297" t="s">
        <v>10</v>
      </c>
      <c r="W297" t="s">
        <v>20</v>
      </c>
      <c r="X297" t="s">
        <v>1070</v>
      </c>
      <c r="Y297">
        <v>8.5760000000000005</v>
      </c>
    </row>
    <row r="298" spans="20:25" x14ac:dyDescent="0.3">
      <c r="T298" t="s">
        <v>98</v>
      </c>
      <c r="U298" t="s">
        <v>4</v>
      </c>
      <c r="V298" t="s">
        <v>11</v>
      </c>
      <c r="W298" t="s">
        <v>20</v>
      </c>
      <c r="X298" t="s">
        <v>1071</v>
      </c>
      <c r="Y298">
        <v>8.4160000000000004</v>
      </c>
    </row>
  </sheetData>
  <mergeCells count="4">
    <mergeCell ref="G10:J10"/>
    <mergeCell ref="A1:D1"/>
    <mergeCell ref="G1:J1"/>
    <mergeCell ref="L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B046F-E525-4FF9-A33B-CAA794839FBA}">
  <dimension ref="A1:M27"/>
  <sheetViews>
    <sheetView tabSelected="1" workbookViewId="0">
      <selection activeCell="E13" sqref="E13"/>
    </sheetView>
  </sheetViews>
  <sheetFormatPr defaultRowHeight="14.4" x14ac:dyDescent="0.3"/>
  <cols>
    <col min="1" max="1" width="23.44140625" bestFit="1" customWidth="1"/>
    <col min="2" max="2" width="9.109375" bestFit="1" customWidth="1"/>
    <col min="3" max="3" width="15.88671875" style="18" bestFit="1" customWidth="1"/>
    <col min="4" max="4" width="10.88671875" bestFit="1" customWidth="1"/>
    <col min="5" max="5" width="74.6640625" bestFit="1" customWidth="1"/>
    <col min="6" max="6" width="10.88671875" bestFit="1" customWidth="1"/>
    <col min="7" max="7" width="9.88671875" bestFit="1" customWidth="1"/>
    <col min="8" max="8" width="10.88671875" bestFit="1" customWidth="1"/>
    <col min="13" max="13" width="10.88671875" style="1" bestFit="1" customWidth="1"/>
    <col min="14" max="14" width="10" bestFit="1" customWidth="1"/>
  </cols>
  <sheetData>
    <row r="1" spans="1:8" x14ac:dyDescent="0.3">
      <c r="A1" t="s">
        <v>18</v>
      </c>
      <c r="B1" s="41" t="s">
        <v>8</v>
      </c>
    </row>
    <row r="2" spans="1:8" x14ac:dyDescent="0.3">
      <c r="A2" t="s">
        <v>17</v>
      </c>
      <c r="B2" s="41">
        <v>44</v>
      </c>
    </row>
    <row r="3" spans="1:8" x14ac:dyDescent="0.3">
      <c r="A3" t="s">
        <v>19</v>
      </c>
      <c r="B3" s="41" t="s">
        <v>20</v>
      </c>
    </row>
    <row r="4" spans="1:8" x14ac:dyDescent="0.3">
      <c r="A4" t="s">
        <v>22</v>
      </c>
      <c r="B4">
        <v>99024</v>
      </c>
    </row>
    <row r="5" spans="1:8" x14ac:dyDescent="0.3">
      <c r="A5" t="s">
        <v>23</v>
      </c>
      <c r="B5">
        <v>6954</v>
      </c>
    </row>
    <row r="6" spans="1:8" x14ac:dyDescent="0.3">
      <c r="A6" t="s">
        <v>32</v>
      </c>
      <c r="B6" s="41" t="s">
        <v>83</v>
      </c>
      <c r="C6" s="18" t="s">
        <v>84</v>
      </c>
      <c r="D6" s="16">
        <v>0.38700000000000001</v>
      </c>
    </row>
    <row r="7" spans="1:8" x14ac:dyDescent="0.3">
      <c r="A7" t="s">
        <v>87</v>
      </c>
      <c r="B7" s="41">
        <v>0</v>
      </c>
    </row>
    <row r="8" spans="1:8" x14ac:dyDescent="0.3">
      <c r="A8" t="s">
        <v>88</v>
      </c>
      <c r="B8" s="41" t="s">
        <v>90</v>
      </c>
    </row>
    <row r="9" spans="1:8" x14ac:dyDescent="0.3">
      <c r="A9" t="s">
        <v>95</v>
      </c>
      <c r="B9" s="41" t="s">
        <v>97</v>
      </c>
    </row>
    <row r="10" spans="1:8" x14ac:dyDescent="0.3">
      <c r="A10" t="s">
        <v>1060</v>
      </c>
      <c r="B10" t="s">
        <v>99</v>
      </c>
    </row>
    <row r="11" spans="1:8" x14ac:dyDescent="0.3">
      <c r="A11" s="43" t="s">
        <v>1058</v>
      </c>
      <c r="B11" s="43"/>
      <c r="C11" s="43"/>
    </row>
    <row r="12" spans="1:8" x14ac:dyDescent="0.3">
      <c r="A12" s="5" t="s">
        <v>1059</v>
      </c>
      <c r="B12" s="5" t="s">
        <v>25</v>
      </c>
      <c r="C12" s="19" t="s">
        <v>24</v>
      </c>
      <c r="E12" t="s">
        <v>26</v>
      </c>
      <c r="H12" s="1"/>
    </row>
    <row r="13" spans="1:8" x14ac:dyDescent="0.3">
      <c r="A13" s="2" t="s">
        <v>0</v>
      </c>
      <c r="B13" s="2">
        <f>VLOOKUP(B1&amp;B2,'محاسبات هیات علمی'!X:Y,2,0)</f>
        <v>565</v>
      </c>
      <c r="C13" s="20">
        <f>B13*$B$4</f>
        <v>55948560</v>
      </c>
      <c r="E13" s="17" t="s">
        <v>27</v>
      </c>
    </row>
    <row r="14" spans="1:8" x14ac:dyDescent="0.3">
      <c r="A14" s="2" t="s">
        <v>1</v>
      </c>
      <c r="B14" s="2">
        <f>VLOOKUP(A14&amp;B1&amp;B3,'محاسبات هیات علمی'!X:Y,2,0)</f>
        <v>4.5920000000000005</v>
      </c>
      <c r="C14" s="20">
        <f>B14*$B$4*B13</f>
        <v>256915787.52000001</v>
      </c>
      <c r="E14" t="s">
        <v>28</v>
      </c>
    </row>
    <row r="15" spans="1:8" x14ac:dyDescent="0.3">
      <c r="A15" s="2" t="s">
        <v>2</v>
      </c>
      <c r="B15" s="2">
        <v>0.05</v>
      </c>
      <c r="C15" s="20">
        <f>B15*C13</f>
        <v>2797428</v>
      </c>
      <c r="D15" s="1"/>
      <c r="E15" t="s">
        <v>94</v>
      </c>
    </row>
    <row r="16" spans="1:8" x14ac:dyDescent="0.3">
      <c r="A16" s="2" t="s">
        <v>3</v>
      </c>
      <c r="B16" s="2">
        <v>3625</v>
      </c>
      <c r="C16" s="20">
        <f>IF(B8="متاهل",B16*B5,+IF(B8="مجرد",0))</f>
        <v>25208250</v>
      </c>
      <c r="D16" s="6"/>
      <c r="E16" t="s">
        <v>86</v>
      </c>
    </row>
    <row r="17" spans="1:7" x14ac:dyDescent="0.3">
      <c r="A17" s="2" t="s">
        <v>5</v>
      </c>
      <c r="B17" s="2">
        <v>2967</v>
      </c>
      <c r="C17" s="20">
        <f>B17*B5*B7</f>
        <v>0</v>
      </c>
      <c r="E17" t="s">
        <v>85</v>
      </c>
    </row>
    <row r="18" spans="1:7" x14ac:dyDescent="0.3">
      <c r="A18" s="2" t="s">
        <v>4</v>
      </c>
      <c r="B18" s="2">
        <f>VLOOKUP(A18&amp;B1&amp;B3&amp;B10,'محاسبات هیات علمی'!X:Y,2,0)</f>
        <v>8.2080000000000002</v>
      </c>
      <c r="C18" s="20">
        <f>B18*C13</f>
        <v>459225780.48000002</v>
      </c>
      <c r="E18" t="s">
        <v>93</v>
      </c>
    </row>
    <row r="19" spans="1:7" x14ac:dyDescent="0.3">
      <c r="A19" s="2" t="s">
        <v>6</v>
      </c>
      <c r="B19" s="2">
        <f>VLOOKUP(B1,'محاسبات هیات علمی'!L:M,2,0)</f>
        <v>14</v>
      </c>
      <c r="C19" s="20">
        <f>B19*C13</f>
        <v>783279840</v>
      </c>
      <c r="E19" t="s">
        <v>29</v>
      </c>
    </row>
    <row r="20" spans="1:7" x14ac:dyDescent="0.3">
      <c r="A20" s="2" t="s">
        <v>7</v>
      </c>
      <c r="B20" s="2">
        <v>210</v>
      </c>
      <c r="C20" s="20">
        <f>B20*B4</f>
        <v>20795040</v>
      </c>
      <c r="E20" s="17" t="s">
        <v>92</v>
      </c>
    </row>
    <row r="21" spans="1:7" x14ac:dyDescent="0.3">
      <c r="A21" s="2" t="s">
        <v>31</v>
      </c>
      <c r="B21" s="2">
        <f>IF(B6="تعلق میگیرد",D6,+IF(B6="تعلق نمیگیرد",0))</f>
        <v>0</v>
      </c>
      <c r="C21" s="20">
        <f>(C13+C14+C18+C19)*B21</f>
        <v>0</v>
      </c>
      <c r="E21" t="s">
        <v>81</v>
      </c>
    </row>
    <row r="22" spans="1:7" x14ac:dyDescent="0.3">
      <c r="A22" s="2" t="s">
        <v>80</v>
      </c>
      <c r="B22" s="2">
        <f>IF(B9="دارد",0.5,+IF(B9="ندارد",0))</f>
        <v>0</v>
      </c>
      <c r="C22" s="20">
        <f>(C13+C14)*B22</f>
        <v>0</v>
      </c>
      <c r="E22" s="17" t="s">
        <v>91</v>
      </c>
    </row>
    <row r="23" spans="1:7" x14ac:dyDescent="0.3">
      <c r="A23" s="2" t="s">
        <v>33</v>
      </c>
      <c r="B23" s="2"/>
      <c r="C23" s="20"/>
      <c r="E23" s="58" t="s">
        <v>1061</v>
      </c>
    </row>
    <row r="24" spans="1:7" x14ac:dyDescent="0.3">
      <c r="A24" s="2" t="s">
        <v>1057</v>
      </c>
      <c r="B24" s="2">
        <v>4400</v>
      </c>
      <c r="C24" s="20">
        <f>B24*B5</f>
        <v>30597600</v>
      </c>
      <c r="E24" s="58"/>
    </row>
    <row r="25" spans="1:7" x14ac:dyDescent="0.3">
      <c r="A25" t="s">
        <v>30</v>
      </c>
      <c r="C25" s="42">
        <f>SUM(C13:C24)</f>
        <v>1634768286</v>
      </c>
      <c r="D25" s="1"/>
      <c r="E25" s="58"/>
    </row>
    <row r="26" spans="1:7" x14ac:dyDescent="0.3">
      <c r="F26" s="1"/>
      <c r="G26" s="1"/>
    </row>
    <row r="27" spans="1:7" x14ac:dyDescent="0.3">
      <c r="D27" s="1"/>
    </row>
  </sheetData>
  <mergeCells count="2">
    <mergeCell ref="A11:C11"/>
    <mergeCell ref="E23:E2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A5E7F522-66A2-44EF-BE97-C8609662571A}">
          <x14:formula1>
            <xm:f>'محاسبات هیات علمی'!$P$3:$T$3</xm:f>
          </x14:formula1>
          <xm:sqref>B1</xm:sqref>
        </x14:dataValidation>
        <x14:dataValidation type="list" allowBlank="1" showInputMessage="1" showErrorMessage="1" xr:uid="{3CC72D86-C830-4023-BFD3-DDB379A0AF63}">
          <x14:formula1>
            <xm:f>'محاسبات هیات علمی'!$O$4:$O$56</xm:f>
          </x14:formula1>
          <xm:sqref>B2</xm:sqref>
        </x14:dataValidation>
        <x14:dataValidation type="list" allowBlank="1" showInputMessage="1" showErrorMessage="1" xr:uid="{E23C117A-8F68-47B8-90DB-D866696F8CC7}">
          <x14:formula1>
            <xm:f>'محاسبات هیات علمی'!$AB$4:$AB$5</xm:f>
          </x14:formula1>
          <xm:sqref>B3</xm:sqref>
        </x14:dataValidation>
        <x14:dataValidation type="list" allowBlank="1" showInputMessage="1" showErrorMessage="1" xr:uid="{67D87053-2C40-4194-A086-6C0166ACFFD4}">
          <x14:formula1>
            <xm:f>'محاسبات هیات علمی'!$AB$8:$AB$9</xm:f>
          </x14:formula1>
          <xm:sqref>B6</xm:sqref>
        </x14:dataValidation>
        <x14:dataValidation type="list" allowBlank="1" showInputMessage="1" showErrorMessage="1" xr:uid="{BBA9FE92-250F-428C-8781-3DBB466E7709}">
          <x14:formula1>
            <xm:f>'محاسبات هیات علمی'!$AB$12:$AB$13</xm:f>
          </x14:formula1>
          <xm:sqref>B8</xm:sqref>
        </x14:dataValidation>
        <x14:dataValidation type="list" allowBlank="1" showInputMessage="1" showErrorMessage="1" xr:uid="{B90DF99C-552B-4A74-9FD8-0D5620819FDF}">
          <x14:formula1>
            <xm:f>'محاسبات هیات علمی'!$AB$16:$AB$17</xm:f>
          </x14:formula1>
          <xm:sqref>B9</xm:sqref>
        </x14:dataValidation>
        <x14:dataValidation type="list" allowBlank="1" showInputMessage="1" showErrorMessage="1" xr:uid="{844DEBA6-7995-4847-990E-335A4F1CB71D}">
          <x14:formula1>
            <xm:f>'محاسبات هیات علمی'!$AB$1:$AB$2</xm:f>
          </x14:formula1>
          <xm:sqref>B10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5C524-7AA5-4689-9706-59A5B3F1DB19}">
  <dimension ref="A2:D38"/>
  <sheetViews>
    <sheetView topLeftCell="A7" workbookViewId="0">
      <selection activeCell="C28" sqref="C28"/>
    </sheetView>
  </sheetViews>
  <sheetFormatPr defaultRowHeight="14.4" x14ac:dyDescent="0.3"/>
  <cols>
    <col min="1" max="1" width="33.6640625" bestFit="1" customWidth="1"/>
    <col min="2" max="2" width="22.6640625" bestFit="1" customWidth="1"/>
    <col min="3" max="3" width="10.88671875" style="1" bestFit="1" customWidth="1"/>
    <col min="4" max="4" width="93.88671875" customWidth="1"/>
  </cols>
  <sheetData>
    <row r="2" spans="1:2" x14ac:dyDescent="0.3">
      <c r="A2" s="2" t="s">
        <v>111</v>
      </c>
      <c r="B2" s="2" t="s">
        <v>109</v>
      </c>
    </row>
    <row r="3" spans="1:2" x14ac:dyDescent="0.3">
      <c r="A3" s="2" t="s">
        <v>112</v>
      </c>
      <c r="B3" s="2">
        <v>12</v>
      </c>
    </row>
    <row r="4" spans="1:2" x14ac:dyDescent="0.3">
      <c r="A4" s="2" t="s">
        <v>113</v>
      </c>
      <c r="B4" s="2" t="s">
        <v>105</v>
      </c>
    </row>
    <row r="5" spans="1:2" x14ac:dyDescent="0.3">
      <c r="A5" s="2" t="s">
        <v>732</v>
      </c>
      <c r="B5" s="2" t="s">
        <v>167</v>
      </c>
    </row>
    <row r="6" spans="1:2" x14ac:dyDescent="0.3">
      <c r="A6" s="2" t="s">
        <v>678</v>
      </c>
      <c r="B6" s="2" t="s">
        <v>377</v>
      </c>
    </row>
    <row r="7" spans="1:2" x14ac:dyDescent="0.3">
      <c r="A7" s="2" t="s">
        <v>179</v>
      </c>
      <c r="B7" s="2" t="s">
        <v>182</v>
      </c>
    </row>
    <row r="8" spans="1:2" x14ac:dyDescent="0.3">
      <c r="A8" s="2" t="s">
        <v>733</v>
      </c>
      <c r="B8" s="2" t="s">
        <v>737</v>
      </c>
    </row>
    <row r="9" spans="1:2" x14ac:dyDescent="0.3">
      <c r="A9" s="2" t="s">
        <v>739</v>
      </c>
      <c r="B9" s="2">
        <v>4829</v>
      </c>
    </row>
    <row r="10" spans="1:2" x14ac:dyDescent="0.3">
      <c r="A10" s="2" t="s">
        <v>87</v>
      </c>
      <c r="B10" s="2">
        <v>0</v>
      </c>
    </row>
    <row r="11" spans="1:2" x14ac:dyDescent="0.3">
      <c r="A11" s="2" t="s">
        <v>744</v>
      </c>
      <c r="B11" s="2" t="s">
        <v>747</v>
      </c>
    </row>
    <row r="12" spans="1:2" x14ac:dyDescent="0.3">
      <c r="A12" s="2" t="s">
        <v>754</v>
      </c>
      <c r="B12" s="32">
        <v>35589600</v>
      </c>
    </row>
    <row r="13" spans="1:2" x14ac:dyDescent="0.3">
      <c r="A13" s="2" t="s">
        <v>755</v>
      </c>
      <c r="B13" s="2" t="s">
        <v>747</v>
      </c>
    </row>
    <row r="14" spans="1:2" x14ac:dyDescent="0.3">
      <c r="A14" s="2" t="s">
        <v>756</v>
      </c>
      <c r="B14" s="2">
        <v>0</v>
      </c>
    </row>
    <row r="15" spans="1:2" x14ac:dyDescent="0.3">
      <c r="A15" s="2" t="s">
        <v>768</v>
      </c>
      <c r="B15" s="2" t="s">
        <v>109</v>
      </c>
    </row>
    <row r="16" spans="1:2" x14ac:dyDescent="0.3">
      <c r="A16" s="33"/>
    </row>
    <row r="17" spans="1:4" x14ac:dyDescent="0.3">
      <c r="A17" s="33"/>
    </row>
    <row r="19" spans="1:4" x14ac:dyDescent="0.3">
      <c r="A19" s="2" t="s">
        <v>114</v>
      </c>
      <c r="B19" s="2">
        <f>VLOOKUP(B2&amp;B3&amp;B4,'محاسبات پرسنل'!$X:$AE,8,0)</f>
        <v>8475</v>
      </c>
      <c r="C19" s="32">
        <f>B19*$B$9</f>
        <v>40925775</v>
      </c>
      <c r="D19" s="2" t="s">
        <v>171</v>
      </c>
    </row>
    <row r="20" spans="1:4" x14ac:dyDescent="0.3">
      <c r="A20" s="11" t="s">
        <v>115</v>
      </c>
      <c r="B20" s="2">
        <v>4218</v>
      </c>
      <c r="C20" s="32">
        <f>B20*$B$9</f>
        <v>20368722</v>
      </c>
      <c r="D20" s="2"/>
    </row>
    <row r="21" spans="1:4" x14ac:dyDescent="0.3">
      <c r="A21" s="11" t="s">
        <v>116</v>
      </c>
      <c r="B21" s="2">
        <v>0</v>
      </c>
      <c r="C21" s="32">
        <f>B21*'محاسبات پرسنل'!$AS$7</f>
        <v>0</v>
      </c>
      <c r="D21" s="2"/>
    </row>
    <row r="22" spans="1:4" x14ac:dyDescent="0.3">
      <c r="A22" s="11" t="s">
        <v>117</v>
      </c>
      <c r="B22" s="2">
        <v>0</v>
      </c>
      <c r="C22" s="32">
        <f>B22*'محاسبات پرسنل'!$AS$6</f>
        <v>0</v>
      </c>
      <c r="D22" s="2"/>
    </row>
    <row r="23" spans="1:4" ht="36" customHeight="1" x14ac:dyDescent="0.3">
      <c r="A23" s="2" t="s">
        <v>118</v>
      </c>
      <c r="B23" s="2">
        <f>VLOOKUP('ضریب کا'!$B$5,'محاسبات پرسنل'!$C$71:$F$74,4,0)</f>
        <v>2250</v>
      </c>
      <c r="C23" s="32">
        <f>B23*$B$9</f>
        <v>10865250</v>
      </c>
      <c r="D23" s="25" t="s">
        <v>173</v>
      </c>
    </row>
    <row r="24" spans="1:4" ht="36.6" customHeight="1" x14ac:dyDescent="0.3">
      <c r="A24" s="4" t="s">
        <v>119</v>
      </c>
      <c r="B24" s="31">
        <f>VLOOKUP($B$8,'محاسبات پرسنل'!$C$79:$D$84,2,0)</f>
        <v>0.25</v>
      </c>
      <c r="C24" s="32">
        <f>(C19+C20+C21+C36)*B24</f>
        <v>15323624.25</v>
      </c>
      <c r="D24" s="34" t="s">
        <v>172</v>
      </c>
    </row>
    <row r="25" spans="1:4" x14ac:dyDescent="0.3">
      <c r="A25" s="4" t="s">
        <v>120</v>
      </c>
      <c r="B25" s="2">
        <f>VLOOKUP(B6&amp;B7,'محاسبات پرسنل'!AL:AN,3,0)*1.5</f>
        <v>144</v>
      </c>
      <c r="C25" s="32">
        <f>B25*$B$9</f>
        <v>695376</v>
      </c>
      <c r="D25" s="2" t="s">
        <v>726</v>
      </c>
    </row>
    <row r="26" spans="1:4" ht="45.6" customHeight="1" x14ac:dyDescent="0.3">
      <c r="A26" s="4" t="s">
        <v>121</v>
      </c>
      <c r="B26" s="31">
        <v>0.5</v>
      </c>
      <c r="C26" s="35">
        <f>(C19+C20+C21+C22+C25+C27+C36+C32+C23)*B26</f>
        <v>49177208.024999999</v>
      </c>
      <c r="D26" s="34" t="s">
        <v>727</v>
      </c>
    </row>
    <row r="27" spans="1:4" ht="48" customHeight="1" x14ac:dyDescent="0.3">
      <c r="A27" s="4" t="s">
        <v>122</v>
      </c>
      <c r="B27" s="31">
        <v>0.35</v>
      </c>
      <c r="C27" s="32">
        <f>B27*(C19+C20+C21+C22+C23+C36+C32+C25)</f>
        <v>25499293.049999997</v>
      </c>
      <c r="D27" s="36" t="s">
        <v>728</v>
      </c>
    </row>
    <row r="28" spans="1:4" x14ac:dyDescent="0.3">
      <c r="A28" s="2" t="s">
        <v>123</v>
      </c>
      <c r="B28" s="2">
        <f>VLOOKUP($B$15,'محاسبات پرسنل'!$B$99:$C$107,2,0)</f>
        <v>0</v>
      </c>
      <c r="C28" s="32">
        <f>B28*$B$9</f>
        <v>0</v>
      </c>
      <c r="D28" s="2"/>
    </row>
    <row r="29" spans="1:4" ht="45.6" customHeight="1" x14ac:dyDescent="0.3">
      <c r="A29" s="2" t="s">
        <v>124</v>
      </c>
      <c r="B29" s="31">
        <f>B14</f>
        <v>0</v>
      </c>
      <c r="C29" s="32">
        <f>(C19+C20+C21+C22+C25+C27+C26+C32+C36+C34)*B29</f>
        <v>0</v>
      </c>
      <c r="D29" s="37" t="s">
        <v>731</v>
      </c>
    </row>
    <row r="30" spans="1:4" x14ac:dyDescent="0.3">
      <c r="A30" s="2" t="s">
        <v>125</v>
      </c>
      <c r="B30" s="2">
        <f>IF(B11="بله",VLOOKUP($B$10,'محاسبات پرسنل'!$C$88:$E$95,3,0),0)</f>
        <v>0</v>
      </c>
      <c r="C30" s="32">
        <f>B30</f>
        <v>0</v>
      </c>
      <c r="D30" s="2"/>
    </row>
    <row r="31" spans="1:4" x14ac:dyDescent="0.3">
      <c r="A31" s="2" t="s">
        <v>126</v>
      </c>
      <c r="B31" s="2" t="str">
        <f>B10&amp;" "&amp;"نفر"</f>
        <v>0 نفر</v>
      </c>
      <c r="C31" s="32">
        <f>VLOOKUP($B$10,'محاسبات پرسنل'!$C$88:$D$95,2,0)</f>
        <v>0</v>
      </c>
      <c r="D31" s="2"/>
    </row>
    <row r="32" spans="1:4" ht="31.95" customHeight="1" x14ac:dyDescent="0.3">
      <c r="A32" s="2" t="s">
        <v>127</v>
      </c>
      <c r="B32" s="2" t="s">
        <v>769</v>
      </c>
      <c r="C32" s="32">
        <f>IF(B32="ندارم",0,IF(B32,B32*$B$9))</f>
        <v>0</v>
      </c>
      <c r="D32" s="25" t="e">
        <f>VLOOKUP(B32,'محاسبات پرسنل'!C56:E68,3,0)&amp;" -  "&amp;VLOOKUP(B32,'محاسبات پرسنل'!C55:E68,2,0)</f>
        <v>#N/A</v>
      </c>
    </row>
    <row r="33" spans="1:4" x14ac:dyDescent="0.3">
      <c r="A33" s="2" t="s">
        <v>128</v>
      </c>
      <c r="B33" s="2" t="str">
        <f>IF(B13="بله","مشمول","تعلق نمی گیرد")</f>
        <v>تعلق نمی گیرد</v>
      </c>
      <c r="C33" s="32">
        <f>IF(B33="مشمول",B12*0.25,0)</f>
        <v>0</v>
      </c>
      <c r="D33" s="2" t="s">
        <v>729</v>
      </c>
    </row>
    <row r="34" spans="1:4" x14ac:dyDescent="0.3">
      <c r="A34" s="11" t="s">
        <v>129</v>
      </c>
      <c r="B34" s="2">
        <v>0</v>
      </c>
      <c r="C34" s="32">
        <f>$B$9*B34</f>
        <v>0</v>
      </c>
      <c r="D34" s="2"/>
    </row>
    <row r="35" spans="1:4" x14ac:dyDescent="0.3">
      <c r="A35" s="11" t="s">
        <v>130</v>
      </c>
      <c r="B35" s="2">
        <v>0</v>
      </c>
      <c r="C35" s="32">
        <f t="shared" ref="C35:C37" si="0">$B$9*B35</f>
        <v>0</v>
      </c>
      <c r="D35" s="2"/>
    </row>
    <row r="36" spans="1:4" x14ac:dyDescent="0.3">
      <c r="A36" s="11" t="s">
        <v>131</v>
      </c>
      <c r="B36" s="2">
        <v>0</v>
      </c>
      <c r="C36" s="32">
        <f t="shared" si="0"/>
        <v>0</v>
      </c>
      <c r="D36" s="2"/>
    </row>
    <row r="37" spans="1:4" x14ac:dyDescent="0.3">
      <c r="A37" s="2" t="s">
        <v>7</v>
      </c>
      <c r="B37" s="2">
        <v>3000</v>
      </c>
      <c r="C37" s="32">
        <f t="shared" si="0"/>
        <v>14487000</v>
      </c>
      <c r="D37" s="2" t="s">
        <v>741</v>
      </c>
    </row>
    <row r="38" spans="1:4" x14ac:dyDescent="0.3">
      <c r="C38" s="1">
        <f>SUM(C19:C37)</f>
        <v>177342248.32499999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1FD0A860-43FC-450B-8FF6-D2726BB43492}">
          <x14:formula1>
            <xm:f>'محاسبات پرسنل'!$B$31:$B$46</xm:f>
          </x14:formula1>
          <xm:sqref>B3</xm:sqref>
        </x14:dataValidation>
        <x14:dataValidation type="list" allowBlank="1" showInputMessage="1" showErrorMessage="1" xr:uid="{699653DC-0FD0-46BA-AB09-8B867BCB0F50}">
          <x14:formula1>
            <xm:f>'محاسبات پرسنل'!$AG$2:$AG$3</xm:f>
          </x14:formula1>
          <xm:sqref>B2</xm:sqref>
        </x14:dataValidation>
        <x14:dataValidation type="list" allowBlank="1" showInputMessage="1" showErrorMessage="1" xr:uid="{91ABA51C-925C-49B8-9C3D-10DB13C802E1}">
          <x14:formula1>
            <xm:f>'محاسبات پرسنل'!$C$29:$G$29</xm:f>
          </x14:formula1>
          <xm:sqref>B4 B17</xm:sqref>
        </x14:dataValidation>
        <x14:dataValidation type="list" allowBlank="1" showInputMessage="1" showErrorMessage="1" xr:uid="{80A7A787-2FD6-496E-B132-1C8D3494E810}">
          <x14:formula1>
            <xm:f>'محاسبات پرسنل'!$AJ:$AJ</xm:f>
          </x14:formula1>
          <xm:sqref>B6</xm:sqref>
        </x14:dataValidation>
        <x14:dataValidation type="list" allowBlank="1" showInputMessage="1" showErrorMessage="1" xr:uid="{47F9B169-C8DA-4386-82FA-B97728334274}">
          <x14:formula1>
            <xm:f>'محاسبات پرسنل'!$AK:$AK</xm:f>
          </x14:formula1>
          <xm:sqref>B7</xm:sqref>
        </x14:dataValidation>
        <x14:dataValidation type="list" allowBlank="1" showInputMessage="1" showErrorMessage="1" xr:uid="{E91D9960-FC88-420F-BF46-3343FD254E2B}">
          <x14:formula1>
            <xm:f>'محاسبات پرسنل'!C$54:C$68</xm:f>
          </x14:formula1>
          <xm:sqref>B32</xm:sqref>
        </x14:dataValidation>
        <x14:dataValidation type="list" allowBlank="1" showInputMessage="1" showErrorMessage="1" xr:uid="{5EC506B4-7F7B-40F0-BD6D-7E7B11E83E9D}">
          <x14:formula1>
            <xm:f>'محاسبات پرسنل'!C$88:C$95</xm:f>
          </x14:formula1>
          <xm:sqref>B10</xm:sqref>
        </x14:dataValidation>
        <x14:dataValidation type="list" allowBlank="1" showInputMessage="1" showErrorMessage="1" xr:uid="{5D80D2C8-A721-4BF9-9697-B14C4E846BF7}">
          <x14:formula1>
            <xm:f>'محاسبات پرسنل'!C$73:C$75</xm:f>
          </x14:formula1>
          <xm:sqref>B5</xm:sqref>
        </x14:dataValidation>
        <x14:dataValidation type="list" allowBlank="1" showInputMessage="1" showErrorMessage="1" xr:uid="{C5F05B68-A65E-48AA-ACC9-B88FA910D1B8}">
          <x14:formula1>
            <xm:f>'محاسبات پرسنل'!C$79:C$84</xm:f>
          </x14:formula1>
          <xm:sqref>B8</xm:sqref>
        </x14:dataValidation>
        <x14:dataValidation type="list" allowBlank="1" showInputMessage="1" showErrorMessage="1" xr:uid="{4B5807E2-5FF7-455E-89CC-13CC233E0F98}">
          <x14:formula1>
            <xm:f>'محاسبات پرسنل'!B$99:B$107</xm:f>
          </x14:formula1>
          <xm:sqref>B15</xm:sqref>
        </x14:dataValidation>
        <x14:dataValidation type="list" allowBlank="1" showInputMessage="1" showErrorMessage="1" xr:uid="{D813E100-976D-4AC2-9E73-629DF61BBDF5}">
          <x14:formula1>
            <xm:f>'محاسبات پرسنل'!AS$3:AS$4</xm:f>
          </x14:formula1>
          <xm:sqref>B11 B13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80810-E604-4A9B-A685-50BC9DEA49FE}">
  <dimension ref="A1:AS779"/>
  <sheetViews>
    <sheetView topLeftCell="H1" workbookViewId="0">
      <selection activeCell="Q18" sqref="Q18"/>
    </sheetView>
  </sheetViews>
  <sheetFormatPr defaultRowHeight="14.4" x14ac:dyDescent="0.3"/>
  <cols>
    <col min="1" max="1" width="16.109375" bestFit="1" customWidth="1"/>
    <col min="2" max="2" width="18.33203125" bestFit="1" customWidth="1"/>
    <col min="3" max="3" width="28.44140625" bestFit="1" customWidth="1"/>
    <col min="4" max="4" width="22.33203125" bestFit="1" customWidth="1"/>
    <col min="5" max="5" width="25.33203125" customWidth="1"/>
    <col min="6" max="6" width="16.6640625" customWidth="1"/>
    <col min="8" max="8" width="18.33203125" bestFit="1" customWidth="1"/>
    <col min="9" max="9" width="7.5546875" bestFit="1" customWidth="1"/>
    <col min="10" max="10" width="16.109375" bestFit="1" customWidth="1"/>
    <col min="11" max="11" width="10.109375" customWidth="1"/>
    <col min="12" max="12" width="14.6640625" bestFit="1" customWidth="1"/>
    <col min="38" max="38" width="0" hidden="1" customWidth="1"/>
  </cols>
  <sheetData>
    <row r="1" spans="1:45" ht="14.4" customHeight="1" x14ac:dyDescent="0.3">
      <c r="H1" s="55"/>
      <c r="I1" s="56"/>
      <c r="J1" s="56"/>
      <c r="K1" s="56"/>
      <c r="L1" s="57"/>
      <c r="M1" s="55" t="s">
        <v>55</v>
      </c>
      <c r="N1" s="56"/>
      <c r="O1" s="57"/>
      <c r="P1" s="53" t="s">
        <v>34</v>
      </c>
      <c r="Q1" s="53" t="s">
        <v>34</v>
      </c>
      <c r="R1" s="53" t="s">
        <v>35</v>
      </c>
      <c r="S1" s="53" t="s">
        <v>35</v>
      </c>
      <c r="T1" s="8"/>
      <c r="Z1" t="s">
        <v>101</v>
      </c>
      <c r="AI1" t="s">
        <v>58</v>
      </c>
      <c r="AJ1" t="s">
        <v>180</v>
      </c>
      <c r="AK1" t="s">
        <v>179</v>
      </c>
      <c r="AM1" t="s">
        <v>174</v>
      </c>
      <c r="AN1" t="s">
        <v>175</v>
      </c>
      <c r="AO1" t="s">
        <v>176</v>
      </c>
      <c r="AP1" t="s">
        <v>176</v>
      </c>
    </row>
    <row r="2" spans="1:45" x14ac:dyDescent="0.3">
      <c r="A2" s="5" t="s">
        <v>36</v>
      </c>
      <c r="B2" s="5" t="s">
        <v>37</v>
      </c>
      <c r="C2" s="5" t="s">
        <v>38</v>
      </c>
      <c r="D2" s="5" t="s">
        <v>34</v>
      </c>
      <c r="E2" s="5" t="s">
        <v>35</v>
      </c>
      <c r="F2" s="5" t="s">
        <v>39</v>
      </c>
      <c r="H2" s="2"/>
      <c r="I2" s="2"/>
      <c r="J2" s="2"/>
      <c r="K2" s="2" t="s">
        <v>37</v>
      </c>
      <c r="L2" s="2" t="s">
        <v>38</v>
      </c>
      <c r="M2" s="2" t="s">
        <v>40</v>
      </c>
      <c r="N2" s="2" t="s">
        <v>41</v>
      </c>
      <c r="O2" s="2" t="s">
        <v>42</v>
      </c>
      <c r="P2" s="53"/>
      <c r="Q2" s="53"/>
      <c r="R2" s="53"/>
      <c r="S2" s="53"/>
      <c r="T2" s="8"/>
      <c r="U2" s="8"/>
      <c r="X2" t="str">
        <f t="shared" ref="X2:X33" si="0">Y2&amp;Z2&amp;AA2</f>
        <v>اداری1مقدماتي</v>
      </c>
      <c r="Y2" t="s">
        <v>109</v>
      </c>
      <c r="Z2">
        <v>1</v>
      </c>
      <c r="AA2" t="s">
        <v>102</v>
      </c>
      <c r="AB2">
        <v>1</v>
      </c>
      <c r="AC2">
        <v>1.5</v>
      </c>
      <c r="AD2">
        <v>2400</v>
      </c>
      <c r="AE2">
        <f t="shared" ref="AE2:AE33" si="1">AB2*AC2*AD2</f>
        <v>3600</v>
      </c>
      <c r="AG2" t="s">
        <v>109</v>
      </c>
      <c r="AO2" t="s">
        <v>177</v>
      </c>
      <c r="AP2" t="s">
        <v>178</v>
      </c>
      <c r="AS2" t="s">
        <v>745</v>
      </c>
    </row>
    <row r="3" spans="1:45" ht="15" customHeight="1" x14ac:dyDescent="0.3">
      <c r="A3" s="2" t="s">
        <v>43</v>
      </c>
      <c r="B3" s="2">
        <v>1650</v>
      </c>
      <c r="C3" s="2">
        <v>300</v>
      </c>
      <c r="D3" s="2">
        <v>15</v>
      </c>
      <c r="E3" s="2">
        <v>12</v>
      </c>
      <c r="F3" s="54" t="s">
        <v>44</v>
      </c>
      <c r="H3" s="2" t="s">
        <v>45</v>
      </c>
      <c r="I3" s="2" t="s">
        <v>36</v>
      </c>
      <c r="J3" s="4" t="s">
        <v>52</v>
      </c>
      <c r="K3" s="10">
        <f>VLOOKUP(J3,A:B,2,FALSE)/1.5</f>
        <v>2000</v>
      </c>
      <c r="L3" s="10">
        <f>VLOOKUP(J3,A:C,3,FALSE)/1.5</f>
        <v>600</v>
      </c>
      <c r="M3" s="5">
        <v>1</v>
      </c>
      <c r="N3" s="5">
        <v>9</v>
      </c>
      <c r="O3" s="5">
        <v>0</v>
      </c>
      <c r="P3" s="2">
        <f>VLOOKUP(J3,A:D,4,FALSE)</f>
        <v>45</v>
      </c>
      <c r="Q3" s="11">
        <f>ROUND((M3*(P3/1.5))+(((P3/1.5)/12)*N3)+(((P3/1.5)/364)*O3),0)</f>
        <v>53</v>
      </c>
      <c r="R3" s="2">
        <f>VLOOKUP(J3,A:E,5,FALSE)</f>
        <v>24</v>
      </c>
      <c r="S3" s="11">
        <f>ROUND(((R3/1.5)*M3)+((N3/12)*(R3/1.5))+(((R3/1.5)/364)*O3),0)</f>
        <v>28</v>
      </c>
      <c r="X3" t="str">
        <f t="shared" si="0"/>
        <v>اداری2مقدماتي</v>
      </c>
      <c r="Y3" t="s">
        <v>109</v>
      </c>
      <c r="Z3">
        <v>2</v>
      </c>
      <c r="AA3" t="s">
        <v>102</v>
      </c>
      <c r="AB3">
        <v>1</v>
      </c>
      <c r="AC3">
        <v>1.5</v>
      </c>
      <c r="AD3">
        <v>2600</v>
      </c>
      <c r="AE3">
        <f t="shared" si="1"/>
        <v>3900</v>
      </c>
      <c r="AG3" t="s">
        <v>110</v>
      </c>
      <c r="AP3" t="s">
        <v>181</v>
      </c>
      <c r="AS3" t="s">
        <v>746</v>
      </c>
    </row>
    <row r="4" spans="1:45" x14ac:dyDescent="0.3">
      <c r="A4" s="2" t="s">
        <v>47</v>
      </c>
      <c r="B4" s="2">
        <v>1800</v>
      </c>
      <c r="C4" s="2">
        <v>375</v>
      </c>
      <c r="D4" s="2">
        <v>22.5</v>
      </c>
      <c r="E4" s="2">
        <v>15</v>
      </c>
      <c r="F4" s="54"/>
      <c r="H4" s="2" t="s">
        <v>48</v>
      </c>
      <c r="I4" s="2" t="s">
        <v>36</v>
      </c>
      <c r="J4" s="4"/>
      <c r="K4" s="10" t="e">
        <f>VLOOKUP(J4,A:B,2,FALSE)/1.5</f>
        <v>#N/A</v>
      </c>
      <c r="L4" s="10" t="e">
        <f>VLOOKUP(J4,A:C,3,FALSE)/1.5</f>
        <v>#N/A</v>
      </c>
      <c r="M4" s="5">
        <v>6</v>
      </c>
      <c r="N4" s="5">
        <v>0</v>
      </c>
      <c r="O4" s="5">
        <v>0</v>
      </c>
      <c r="P4" s="2" t="e">
        <f>VLOOKUP(J4,A:D,4,FALSE)</f>
        <v>#N/A</v>
      </c>
      <c r="Q4" s="11" t="e">
        <f>ROUND((M4*(P4/1.5))+(((P4/1.5)/12)*N4)+(((P4/1.5)/364)*O4),0)</f>
        <v>#N/A</v>
      </c>
      <c r="R4" s="2" t="e">
        <f>VLOOKUP(J4,A:E,5,FALSE)</f>
        <v>#N/A</v>
      </c>
      <c r="S4" s="11" t="e">
        <f>ROUND(((R4/1.5)*M4)+((N4/12)*(R4/1.5))+(((R4/1.5)/364)*O4),0)</f>
        <v>#N/A</v>
      </c>
      <c r="X4" t="str">
        <f t="shared" si="0"/>
        <v>اداری3مقدماتي</v>
      </c>
      <c r="Y4" t="s">
        <v>109</v>
      </c>
      <c r="Z4">
        <v>3</v>
      </c>
      <c r="AA4" t="s">
        <v>102</v>
      </c>
      <c r="AB4">
        <v>1</v>
      </c>
      <c r="AC4">
        <v>1.5</v>
      </c>
      <c r="AD4">
        <v>2800</v>
      </c>
      <c r="AE4">
        <f t="shared" si="1"/>
        <v>4200</v>
      </c>
      <c r="AI4">
        <v>1</v>
      </c>
      <c r="AJ4" t="s">
        <v>183</v>
      </c>
      <c r="AK4" t="s">
        <v>182</v>
      </c>
      <c r="AL4" t="str">
        <f>AJ4&amp;AK4</f>
        <v>آرايشگربيمارستانها و مراكز آموزشي درماني</v>
      </c>
      <c r="AN4">
        <v>372</v>
      </c>
      <c r="AO4">
        <v>31</v>
      </c>
      <c r="AP4">
        <v>20</v>
      </c>
      <c r="AS4" t="s">
        <v>747</v>
      </c>
    </row>
    <row r="5" spans="1:45" ht="15" customHeight="1" x14ac:dyDescent="0.3">
      <c r="A5" s="2" t="s">
        <v>50</v>
      </c>
      <c r="B5" s="2">
        <v>2100</v>
      </c>
      <c r="C5" s="2">
        <v>450</v>
      </c>
      <c r="D5" s="2">
        <v>30</v>
      </c>
      <c r="E5" s="2">
        <v>18</v>
      </c>
      <c r="F5" s="54"/>
      <c r="H5" s="2" t="s">
        <v>48</v>
      </c>
      <c r="I5" s="2" t="s">
        <v>36</v>
      </c>
      <c r="J5" s="4"/>
      <c r="K5" s="10" t="e">
        <f>VLOOKUP(J5,A:B,2,FALSE)/1.5</f>
        <v>#N/A</v>
      </c>
      <c r="L5" s="10" t="e">
        <f>VLOOKUP(J5,A:C,3,FALSE)/1.5</f>
        <v>#N/A</v>
      </c>
      <c r="M5" s="2">
        <v>0</v>
      </c>
      <c r="N5" s="2">
        <v>0</v>
      </c>
      <c r="O5" s="2">
        <v>0</v>
      </c>
      <c r="P5" s="2" t="e">
        <f>VLOOKUP(J5,A:D,4,FALSE)</f>
        <v>#N/A</v>
      </c>
      <c r="Q5" s="11" t="e">
        <f>ROUND((M5*(P5/1.5))+(((P5/1.5)/12)*N5)+(((P5/1.5)/364)*O5),0)</f>
        <v>#N/A</v>
      </c>
      <c r="R5" s="2" t="e">
        <f>VLOOKUP(J5,A:E,5,FALSE)</f>
        <v>#N/A</v>
      </c>
      <c r="S5" s="11" t="e">
        <f>ROUND((R5*M5)+((N5/12)*R5)+((R5/364)*O5),0)</f>
        <v>#N/A</v>
      </c>
      <c r="X5" t="str">
        <f t="shared" si="0"/>
        <v>اداری4مقدماتي</v>
      </c>
      <c r="Y5" t="s">
        <v>109</v>
      </c>
      <c r="Z5">
        <v>4</v>
      </c>
      <c r="AA5" t="s">
        <v>102</v>
      </c>
      <c r="AB5">
        <v>1</v>
      </c>
      <c r="AC5">
        <v>1.5</v>
      </c>
      <c r="AD5">
        <v>3000</v>
      </c>
      <c r="AE5">
        <f t="shared" si="1"/>
        <v>4500</v>
      </c>
      <c r="AP5" t="s">
        <v>184</v>
      </c>
    </row>
    <row r="6" spans="1:45" x14ac:dyDescent="0.3">
      <c r="A6" s="2" t="s">
        <v>51</v>
      </c>
      <c r="B6" s="2">
        <v>2550</v>
      </c>
      <c r="C6" s="2">
        <v>600</v>
      </c>
      <c r="D6" s="2">
        <v>37.5</v>
      </c>
      <c r="E6" s="2">
        <v>21</v>
      </c>
      <c r="F6" s="54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X6" t="str">
        <f t="shared" si="0"/>
        <v>اداری5مقدماتي</v>
      </c>
      <c r="Y6" t="s">
        <v>109</v>
      </c>
      <c r="Z6">
        <v>5</v>
      </c>
      <c r="AA6" t="s">
        <v>102</v>
      </c>
      <c r="AB6">
        <v>1</v>
      </c>
      <c r="AC6">
        <v>1.5</v>
      </c>
      <c r="AD6">
        <v>3200</v>
      </c>
      <c r="AE6">
        <f t="shared" si="1"/>
        <v>4800</v>
      </c>
      <c r="AI6">
        <v>1</v>
      </c>
      <c r="AJ6" t="s">
        <v>185</v>
      </c>
      <c r="AK6" t="s">
        <v>182</v>
      </c>
      <c r="AL6" t="str">
        <f t="shared" ref="AL6:AL7" si="2">AJ6&amp;AK6</f>
        <v>آشپزبيمارستانها و مراكز آموزشي درماني</v>
      </c>
      <c r="AN6">
        <v>552</v>
      </c>
      <c r="AO6">
        <v>46</v>
      </c>
      <c r="AP6">
        <v>30</v>
      </c>
      <c r="AR6" t="s">
        <v>757</v>
      </c>
      <c r="AS6">
        <v>1797</v>
      </c>
    </row>
    <row r="7" spans="1:45" x14ac:dyDescent="0.3">
      <c r="A7" s="2" t="s">
        <v>52</v>
      </c>
      <c r="B7" s="2">
        <v>3000</v>
      </c>
      <c r="C7" s="2">
        <v>900</v>
      </c>
      <c r="D7" s="2">
        <v>45</v>
      </c>
      <c r="E7" s="2">
        <v>24</v>
      </c>
      <c r="F7" s="54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X7" t="str">
        <f t="shared" si="0"/>
        <v>اداری6مقدماتي</v>
      </c>
      <c r="Y7" t="s">
        <v>109</v>
      </c>
      <c r="Z7">
        <v>6</v>
      </c>
      <c r="AA7" t="s">
        <v>102</v>
      </c>
      <c r="AB7">
        <v>1</v>
      </c>
      <c r="AC7">
        <v>1.5</v>
      </c>
      <c r="AD7">
        <v>3400</v>
      </c>
      <c r="AE7">
        <f t="shared" si="1"/>
        <v>5100</v>
      </c>
      <c r="AI7">
        <v>2</v>
      </c>
      <c r="AJ7" t="s">
        <v>185</v>
      </c>
      <c r="AK7" t="s">
        <v>186</v>
      </c>
      <c r="AL7" t="str">
        <f t="shared" si="2"/>
        <v>آشپزساير واحدها</v>
      </c>
      <c r="AN7">
        <v>276</v>
      </c>
      <c r="AO7">
        <v>23</v>
      </c>
      <c r="AP7">
        <v>15</v>
      </c>
      <c r="AR7" t="s">
        <v>758</v>
      </c>
      <c r="AS7">
        <v>2120</v>
      </c>
    </row>
    <row r="8" spans="1:45" ht="15" customHeight="1" x14ac:dyDescent="0.3">
      <c r="A8" s="2" t="s">
        <v>46</v>
      </c>
      <c r="B8" s="2">
        <v>3600</v>
      </c>
      <c r="C8" s="2">
        <v>1050</v>
      </c>
      <c r="D8" s="2">
        <v>48</v>
      </c>
      <c r="E8" s="2">
        <v>25.5</v>
      </c>
      <c r="F8" s="54"/>
      <c r="H8" s="2" t="s">
        <v>53</v>
      </c>
      <c r="I8" s="2"/>
      <c r="J8" s="2"/>
      <c r="K8" s="5">
        <v>20</v>
      </c>
      <c r="L8" s="11">
        <f>IF(K8&lt;=750,ROUND(K8*(0.7528),0),+IF(K8&gt;750,750))</f>
        <v>15</v>
      </c>
      <c r="M8" s="12"/>
      <c r="N8" s="2"/>
      <c r="O8" s="2"/>
      <c r="P8" s="2"/>
      <c r="Q8" s="2"/>
      <c r="R8" s="2"/>
      <c r="S8" s="2"/>
      <c r="X8" t="str">
        <f t="shared" si="0"/>
        <v>اداری7مقدماتي</v>
      </c>
      <c r="Y8" t="s">
        <v>109</v>
      </c>
      <c r="Z8">
        <v>7</v>
      </c>
      <c r="AA8" t="s">
        <v>102</v>
      </c>
      <c r="AB8">
        <v>1</v>
      </c>
      <c r="AC8">
        <v>1.5</v>
      </c>
      <c r="AD8">
        <v>3600</v>
      </c>
      <c r="AE8">
        <f t="shared" si="1"/>
        <v>5400</v>
      </c>
      <c r="AP8" t="s">
        <v>187</v>
      </c>
    </row>
    <row r="9" spans="1:45" x14ac:dyDescent="0.3">
      <c r="A9" s="2" t="s">
        <v>49</v>
      </c>
      <c r="B9" s="2">
        <v>4200</v>
      </c>
      <c r="C9" s="2">
        <v>1215</v>
      </c>
      <c r="D9" s="2">
        <v>52.5</v>
      </c>
      <c r="E9" s="2">
        <v>27</v>
      </c>
      <c r="F9" s="54"/>
      <c r="X9" t="str">
        <f t="shared" si="0"/>
        <v>اداری8مقدماتي</v>
      </c>
      <c r="Y9" t="s">
        <v>109</v>
      </c>
      <c r="Z9">
        <v>8</v>
      </c>
      <c r="AA9" t="s">
        <v>102</v>
      </c>
      <c r="AB9">
        <v>1</v>
      </c>
      <c r="AC9">
        <v>1.5</v>
      </c>
      <c r="AD9">
        <v>3800</v>
      </c>
      <c r="AE9">
        <f t="shared" si="1"/>
        <v>5700</v>
      </c>
      <c r="AM9" t="s">
        <v>188</v>
      </c>
    </row>
    <row r="10" spans="1:45" x14ac:dyDescent="0.3">
      <c r="A10" s="2" t="s">
        <v>54</v>
      </c>
      <c r="B10" s="2">
        <v>4200</v>
      </c>
      <c r="C10" s="2">
        <v>1215</v>
      </c>
      <c r="D10" s="2">
        <v>1050</v>
      </c>
      <c r="E10" s="2">
        <v>540</v>
      </c>
      <c r="F10" s="2">
        <v>750</v>
      </c>
      <c r="Q10" t="s">
        <v>770</v>
      </c>
      <c r="R10">
        <f>K3</f>
        <v>2000</v>
      </c>
      <c r="X10" t="str">
        <f t="shared" si="0"/>
        <v>اداری9مقدماتي</v>
      </c>
      <c r="Y10" t="s">
        <v>109</v>
      </c>
      <c r="Z10">
        <v>9</v>
      </c>
      <c r="AA10" t="s">
        <v>102</v>
      </c>
      <c r="AB10">
        <v>1</v>
      </c>
      <c r="AC10">
        <v>1.5</v>
      </c>
      <c r="AD10">
        <v>4000</v>
      </c>
      <c r="AE10">
        <f t="shared" si="1"/>
        <v>6000</v>
      </c>
      <c r="AI10">
        <v>1</v>
      </c>
      <c r="AJ10" t="s">
        <v>194</v>
      </c>
      <c r="AK10" t="s">
        <v>193</v>
      </c>
      <c r="AL10" t="str">
        <f>AJ10&amp;AK10</f>
        <v>اپراتور تلفنمركز اورژانس و فوريتهاي پزشكي</v>
      </c>
      <c r="AM10" t="s">
        <v>189</v>
      </c>
      <c r="AN10">
        <v>648</v>
      </c>
      <c r="AO10">
        <v>54</v>
      </c>
      <c r="AP10">
        <v>35</v>
      </c>
    </row>
    <row r="11" spans="1:45" x14ac:dyDescent="0.3">
      <c r="Q11" t="s">
        <v>37</v>
      </c>
      <c r="R11">
        <f>L3</f>
        <v>600</v>
      </c>
      <c r="X11" t="str">
        <f t="shared" si="0"/>
        <v>اداری10مقدماتي</v>
      </c>
      <c r="Y11" t="s">
        <v>109</v>
      </c>
      <c r="Z11">
        <v>10</v>
      </c>
      <c r="AA11" t="s">
        <v>102</v>
      </c>
      <c r="AB11">
        <v>1</v>
      </c>
      <c r="AC11">
        <v>1.5</v>
      </c>
      <c r="AD11">
        <v>4200</v>
      </c>
      <c r="AE11">
        <f t="shared" si="1"/>
        <v>6300</v>
      </c>
      <c r="AM11" t="s">
        <v>190</v>
      </c>
    </row>
    <row r="12" spans="1:45" x14ac:dyDescent="0.3">
      <c r="Q12" t="s">
        <v>771</v>
      </c>
      <c r="R12">
        <f>Q3</f>
        <v>53</v>
      </c>
      <c r="X12" t="str">
        <f t="shared" si="0"/>
        <v>اداری11مقدماتي</v>
      </c>
      <c r="Y12" t="s">
        <v>109</v>
      </c>
      <c r="Z12">
        <v>11</v>
      </c>
      <c r="AA12" t="s">
        <v>102</v>
      </c>
      <c r="AB12">
        <v>1</v>
      </c>
      <c r="AC12">
        <v>1.5</v>
      </c>
      <c r="AD12">
        <v>4400</v>
      </c>
      <c r="AE12">
        <f t="shared" si="1"/>
        <v>6600</v>
      </c>
      <c r="AM12" t="s">
        <v>191</v>
      </c>
    </row>
    <row r="13" spans="1:45" x14ac:dyDescent="0.3">
      <c r="A13" s="49" t="s">
        <v>70</v>
      </c>
      <c r="B13" s="49"/>
      <c r="C13" s="49"/>
      <c r="D13" s="49"/>
      <c r="E13" s="49"/>
      <c r="F13" s="49"/>
      <c r="G13" s="49"/>
      <c r="H13" s="49"/>
      <c r="K13" t="s">
        <v>56</v>
      </c>
      <c r="L13" s="15">
        <v>1200</v>
      </c>
      <c r="M13" t="s">
        <v>75</v>
      </c>
      <c r="Q13" t="s">
        <v>772</v>
      </c>
      <c r="R13">
        <f>S3</f>
        <v>28</v>
      </c>
      <c r="X13" t="str">
        <f t="shared" si="0"/>
        <v>اداری12مقدماتي</v>
      </c>
      <c r="Y13" t="s">
        <v>109</v>
      </c>
      <c r="Z13">
        <v>12</v>
      </c>
      <c r="AA13" t="s">
        <v>102</v>
      </c>
      <c r="AB13">
        <v>1</v>
      </c>
      <c r="AC13">
        <v>1.5</v>
      </c>
      <c r="AD13">
        <v>4600</v>
      </c>
      <c r="AE13">
        <f t="shared" si="1"/>
        <v>6900</v>
      </c>
      <c r="AM13" t="s">
        <v>192</v>
      </c>
    </row>
    <row r="14" spans="1:45" ht="28.2" customHeight="1" x14ac:dyDescent="0.3">
      <c r="A14" s="9" t="s">
        <v>58</v>
      </c>
      <c r="B14" s="9" t="s">
        <v>59</v>
      </c>
      <c r="C14" s="9" t="s">
        <v>60</v>
      </c>
      <c r="D14" s="9" t="s">
        <v>61</v>
      </c>
      <c r="E14" s="9" t="s">
        <v>62</v>
      </c>
      <c r="F14" s="9" t="s">
        <v>63</v>
      </c>
      <c r="G14" s="9" t="s">
        <v>64</v>
      </c>
      <c r="H14" s="9" t="s">
        <v>65</v>
      </c>
      <c r="K14" s="14" t="s">
        <v>57</v>
      </c>
      <c r="L14" s="15">
        <v>1300</v>
      </c>
      <c r="M14" t="s">
        <v>75</v>
      </c>
      <c r="Q14" t="s">
        <v>774</v>
      </c>
      <c r="R14">
        <f>L8</f>
        <v>15</v>
      </c>
      <c r="X14" t="str">
        <f t="shared" si="0"/>
        <v>اداری13مقدماتي</v>
      </c>
      <c r="Y14" t="s">
        <v>109</v>
      </c>
      <c r="Z14">
        <v>13</v>
      </c>
      <c r="AA14" t="s">
        <v>102</v>
      </c>
      <c r="AB14">
        <v>1</v>
      </c>
      <c r="AC14">
        <v>1.5</v>
      </c>
      <c r="AD14">
        <v>4800</v>
      </c>
      <c r="AE14">
        <f t="shared" si="1"/>
        <v>7200</v>
      </c>
      <c r="AI14">
        <v>2</v>
      </c>
      <c r="AJ14" t="s">
        <v>196</v>
      </c>
      <c r="AK14" t="s">
        <v>195</v>
      </c>
      <c r="AL14" t="str">
        <f>AJ14&amp;AK14</f>
        <v>اپراتور كامپيوتركليه واحدها</v>
      </c>
      <c r="AN14">
        <v>96</v>
      </c>
      <c r="AO14">
        <v>8</v>
      </c>
      <c r="AP14">
        <v>5</v>
      </c>
    </row>
    <row r="15" spans="1:45" ht="15" customHeight="1" x14ac:dyDescent="0.3">
      <c r="A15" s="54">
        <v>1</v>
      </c>
      <c r="B15" s="54" t="s">
        <v>56</v>
      </c>
      <c r="C15" s="2" t="s">
        <v>66</v>
      </c>
      <c r="D15" s="4">
        <v>1000</v>
      </c>
      <c r="E15" s="4">
        <v>1900</v>
      </c>
      <c r="F15" s="4">
        <v>2800</v>
      </c>
      <c r="G15" s="4">
        <v>3700</v>
      </c>
      <c r="H15" s="4">
        <v>4600</v>
      </c>
      <c r="K15" t="s">
        <v>57</v>
      </c>
      <c r="L15" s="15">
        <v>2200</v>
      </c>
      <c r="M15" t="s">
        <v>71</v>
      </c>
      <c r="Q15" t="s">
        <v>773</v>
      </c>
      <c r="R15">
        <f>ROUND((R11+R12+R13+R10+R14)*1.5,0)</f>
        <v>4044</v>
      </c>
      <c r="X15" t="str">
        <f t="shared" si="0"/>
        <v>اداری14مقدماتي</v>
      </c>
      <c r="Y15" t="s">
        <v>109</v>
      </c>
      <c r="Z15">
        <v>14</v>
      </c>
      <c r="AA15" t="s">
        <v>102</v>
      </c>
      <c r="AB15">
        <v>1</v>
      </c>
      <c r="AC15">
        <v>1.5</v>
      </c>
      <c r="AD15">
        <v>5000</v>
      </c>
      <c r="AE15">
        <f t="shared" si="1"/>
        <v>7500</v>
      </c>
      <c r="AP15" t="s">
        <v>197</v>
      </c>
    </row>
    <row r="16" spans="1:45" x14ac:dyDescent="0.3">
      <c r="A16" s="54"/>
      <c r="B16" s="54"/>
      <c r="C16" s="2" t="s">
        <v>67</v>
      </c>
      <c r="D16" s="4">
        <v>1100</v>
      </c>
      <c r="E16" s="4">
        <v>2000</v>
      </c>
      <c r="F16" s="4">
        <v>2900</v>
      </c>
      <c r="G16" s="4">
        <v>3800</v>
      </c>
      <c r="H16" s="4">
        <v>4700</v>
      </c>
      <c r="K16" t="s">
        <v>56</v>
      </c>
      <c r="L16" s="15">
        <v>2100</v>
      </c>
      <c r="M16" t="s">
        <v>71</v>
      </c>
      <c r="N16" t="s">
        <v>77</v>
      </c>
      <c r="X16" t="str">
        <f t="shared" si="0"/>
        <v>اداری15مقدماتي</v>
      </c>
      <c r="Y16" t="s">
        <v>109</v>
      </c>
      <c r="Z16">
        <v>15</v>
      </c>
      <c r="AA16" t="s">
        <v>102</v>
      </c>
      <c r="AB16">
        <v>1</v>
      </c>
      <c r="AC16">
        <v>1.5</v>
      </c>
      <c r="AD16">
        <v>5200</v>
      </c>
      <c r="AE16">
        <f t="shared" si="1"/>
        <v>7800</v>
      </c>
      <c r="AI16">
        <v>1</v>
      </c>
      <c r="AJ16" t="s">
        <v>198</v>
      </c>
      <c r="AK16" t="s">
        <v>182</v>
      </c>
      <c r="AL16" t="str">
        <f t="shared" ref="AL16:AL18" si="3">AJ16&amp;AK16</f>
        <v>باغبانبيمارستانها و مراكز آموزشي درماني</v>
      </c>
      <c r="AN16">
        <v>468</v>
      </c>
      <c r="AO16">
        <v>39</v>
      </c>
      <c r="AP16">
        <v>25</v>
      </c>
    </row>
    <row r="17" spans="1:42" x14ac:dyDescent="0.3">
      <c r="A17" s="54"/>
      <c r="B17" s="54"/>
      <c r="C17" s="2" t="s">
        <v>68</v>
      </c>
      <c r="D17" s="13">
        <v>1200</v>
      </c>
      <c r="E17" s="13">
        <v>2100</v>
      </c>
      <c r="F17" s="13">
        <v>3000</v>
      </c>
      <c r="G17" s="4">
        <v>3900</v>
      </c>
      <c r="H17" s="4">
        <v>4800</v>
      </c>
      <c r="K17" t="s">
        <v>73</v>
      </c>
      <c r="L17" s="15">
        <v>2700</v>
      </c>
      <c r="M17" t="s">
        <v>72</v>
      </c>
      <c r="X17" t="str">
        <f t="shared" si="0"/>
        <v>اداری16مقدماتي</v>
      </c>
      <c r="Y17" t="s">
        <v>109</v>
      </c>
      <c r="Z17">
        <v>16</v>
      </c>
      <c r="AA17" t="s">
        <v>102</v>
      </c>
      <c r="AB17">
        <v>1</v>
      </c>
      <c r="AC17">
        <v>1.5</v>
      </c>
      <c r="AD17">
        <v>5400</v>
      </c>
      <c r="AE17">
        <f t="shared" si="1"/>
        <v>8100</v>
      </c>
      <c r="AI17">
        <v>2</v>
      </c>
      <c r="AJ17" t="s">
        <v>198</v>
      </c>
      <c r="AK17" t="s">
        <v>199</v>
      </c>
      <c r="AL17" t="str">
        <f t="shared" si="3"/>
        <v>باغبانمراكز بهداشتي و درماني</v>
      </c>
      <c r="AN17">
        <v>372</v>
      </c>
      <c r="AO17">
        <v>31</v>
      </c>
      <c r="AP17">
        <v>20</v>
      </c>
    </row>
    <row r="18" spans="1:42" x14ac:dyDescent="0.3">
      <c r="A18" s="54">
        <v>2</v>
      </c>
      <c r="B18" s="54" t="s">
        <v>57</v>
      </c>
      <c r="C18" s="2" t="s">
        <v>66</v>
      </c>
      <c r="D18" s="13">
        <v>1300</v>
      </c>
      <c r="E18" s="13">
        <v>2200</v>
      </c>
      <c r="F18" s="4">
        <v>3100</v>
      </c>
      <c r="G18" s="4">
        <v>4000</v>
      </c>
      <c r="H18" s="4">
        <v>4900</v>
      </c>
      <c r="K18" t="s">
        <v>73</v>
      </c>
      <c r="L18" s="15">
        <v>3600</v>
      </c>
      <c r="M18" t="s">
        <v>74</v>
      </c>
      <c r="X18" t="str">
        <f t="shared" si="0"/>
        <v>اداریطبقات جدول</v>
      </c>
      <c r="Y18" t="s">
        <v>109</v>
      </c>
      <c r="Z18" t="s">
        <v>101</v>
      </c>
      <c r="AB18">
        <v>1</v>
      </c>
      <c r="AC18">
        <v>1.5</v>
      </c>
      <c r="AE18">
        <f t="shared" si="1"/>
        <v>0</v>
      </c>
      <c r="AI18">
        <v>3</v>
      </c>
      <c r="AJ18" t="s">
        <v>198</v>
      </c>
      <c r="AK18" t="s">
        <v>186</v>
      </c>
      <c r="AL18" t="str">
        <f t="shared" si="3"/>
        <v>باغبانساير واحدها</v>
      </c>
      <c r="AN18">
        <v>276</v>
      </c>
      <c r="AO18">
        <v>23</v>
      </c>
      <c r="AP18">
        <v>15</v>
      </c>
    </row>
    <row r="19" spans="1:42" ht="15" customHeight="1" x14ac:dyDescent="0.3">
      <c r="A19" s="54"/>
      <c r="B19" s="54"/>
      <c r="C19" s="2" t="s">
        <v>67</v>
      </c>
      <c r="D19" s="4">
        <v>1400</v>
      </c>
      <c r="E19" s="4">
        <v>2300</v>
      </c>
      <c r="F19" s="4">
        <v>3200</v>
      </c>
      <c r="G19" s="4">
        <v>4100</v>
      </c>
      <c r="H19" s="4">
        <v>5000</v>
      </c>
      <c r="K19" t="s">
        <v>56</v>
      </c>
      <c r="L19" s="15">
        <v>1200</v>
      </c>
      <c r="M19" t="s">
        <v>76</v>
      </c>
      <c r="X19" t="str">
        <f t="shared" si="0"/>
        <v>اداری1پايه</v>
      </c>
      <c r="Y19" t="s">
        <v>109</v>
      </c>
      <c r="Z19">
        <v>1</v>
      </c>
      <c r="AA19" t="s">
        <v>103</v>
      </c>
      <c r="AB19">
        <v>1</v>
      </c>
      <c r="AC19">
        <v>1.5</v>
      </c>
      <c r="AD19">
        <v>2650</v>
      </c>
      <c r="AE19">
        <f t="shared" si="1"/>
        <v>3975</v>
      </c>
      <c r="AP19" t="s">
        <v>200</v>
      </c>
    </row>
    <row r="20" spans="1:42" x14ac:dyDescent="0.3">
      <c r="A20" s="54"/>
      <c r="B20" s="54"/>
      <c r="C20" s="2" t="s">
        <v>68</v>
      </c>
      <c r="D20" s="4">
        <v>1500</v>
      </c>
      <c r="E20" s="4">
        <v>2400</v>
      </c>
      <c r="F20" s="4">
        <v>3300</v>
      </c>
      <c r="G20" s="4">
        <v>4200</v>
      </c>
      <c r="H20" s="4">
        <v>5100</v>
      </c>
      <c r="K20" t="s">
        <v>57</v>
      </c>
      <c r="L20" s="15">
        <v>4300</v>
      </c>
      <c r="M20" t="s">
        <v>78</v>
      </c>
      <c r="X20" t="str">
        <f t="shared" si="0"/>
        <v>اداری2پايه</v>
      </c>
      <c r="Y20" t="s">
        <v>109</v>
      </c>
      <c r="Z20">
        <v>2</v>
      </c>
      <c r="AA20" t="s">
        <v>103</v>
      </c>
      <c r="AB20">
        <v>1</v>
      </c>
      <c r="AC20">
        <v>1.5</v>
      </c>
      <c r="AD20">
        <v>2850</v>
      </c>
      <c r="AE20">
        <f t="shared" si="1"/>
        <v>4275</v>
      </c>
      <c r="AI20">
        <v>1</v>
      </c>
      <c r="AJ20" t="s">
        <v>686</v>
      </c>
      <c r="AK20" t="s">
        <v>195</v>
      </c>
      <c r="AL20" t="str">
        <f>AJ20&amp;AK20</f>
        <v>كليه پستهاي سازماني زير مجموعه رشتهكليه واحدها</v>
      </c>
      <c r="AN20">
        <v>96</v>
      </c>
      <c r="AO20">
        <v>8</v>
      </c>
      <c r="AP20">
        <v>5</v>
      </c>
    </row>
    <row r="21" spans="1:42" x14ac:dyDescent="0.3">
      <c r="A21" s="54">
        <v>3</v>
      </c>
      <c r="B21" s="54" t="s">
        <v>69</v>
      </c>
      <c r="C21" s="2" t="s">
        <v>66</v>
      </c>
      <c r="D21" s="4">
        <v>1600</v>
      </c>
      <c r="E21" s="4">
        <v>2500</v>
      </c>
      <c r="F21" s="4">
        <v>3400</v>
      </c>
      <c r="G21" s="13">
        <v>4300</v>
      </c>
      <c r="H21" s="4">
        <v>5200</v>
      </c>
      <c r="K21" t="s">
        <v>56</v>
      </c>
      <c r="L21" s="15">
        <v>3000</v>
      </c>
      <c r="M21" t="s">
        <v>79</v>
      </c>
      <c r="X21" t="str">
        <f t="shared" si="0"/>
        <v>اداری3پايه</v>
      </c>
      <c r="Y21" t="s">
        <v>109</v>
      </c>
      <c r="Z21">
        <v>3</v>
      </c>
      <c r="AA21" t="s">
        <v>103</v>
      </c>
      <c r="AB21">
        <v>1</v>
      </c>
      <c r="AC21">
        <v>1.5</v>
      </c>
      <c r="AD21">
        <v>3050</v>
      </c>
      <c r="AE21">
        <f t="shared" si="1"/>
        <v>4575</v>
      </c>
    </row>
    <row r="22" spans="1:42" x14ac:dyDescent="0.3">
      <c r="A22" s="54"/>
      <c r="B22" s="54"/>
      <c r="C22" s="2" t="s">
        <v>67</v>
      </c>
      <c r="D22" s="4">
        <v>1700</v>
      </c>
      <c r="E22" s="4">
        <v>2600</v>
      </c>
      <c r="F22" s="4">
        <v>3500</v>
      </c>
      <c r="G22" s="4">
        <v>4400</v>
      </c>
      <c r="H22" s="4">
        <v>5300</v>
      </c>
      <c r="X22" t="str">
        <f t="shared" si="0"/>
        <v>اداری4پايه</v>
      </c>
      <c r="Y22" t="s">
        <v>109</v>
      </c>
      <c r="Z22">
        <v>4</v>
      </c>
      <c r="AA22" t="s">
        <v>103</v>
      </c>
      <c r="AB22">
        <v>1</v>
      </c>
      <c r="AC22">
        <v>1.5</v>
      </c>
      <c r="AD22">
        <v>3250</v>
      </c>
      <c r="AE22">
        <f t="shared" si="1"/>
        <v>4875</v>
      </c>
    </row>
    <row r="23" spans="1:42" x14ac:dyDescent="0.3">
      <c r="A23" s="54"/>
      <c r="B23" s="54"/>
      <c r="C23" s="2" t="s">
        <v>68</v>
      </c>
      <c r="D23" s="13">
        <v>1800</v>
      </c>
      <c r="E23" s="13">
        <v>2700</v>
      </c>
      <c r="F23" s="13">
        <v>3600</v>
      </c>
      <c r="G23" s="4">
        <v>4500</v>
      </c>
      <c r="H23" s="4">
        <v>5400</v>
      </c>
      <c r="X23" t="str">
        <f t="shared" si="0"/>
        <v>اداری5پايه</v>
      </c>
      <c r="Y23" t="s">
        <v>109</v>
      </c>
      <c r="Z23">
        <v>5</v>
      </c>
      <c r="AA23" t="s">
        <v>103</v>
      </c>
      <c r="AB23">
        <v>1</v>
      </c>
      <c r="AC23">
        <v>1.5</v>
      </c>
      <c r="AD23">
        <v>3450</v>
      </c>
      <c r="AE23">
        <f t="shared" si="1"/>
        <v>5175</v>
      </c>
    </row>
    <row r="24" spans="1:42" ht="14.4" customHeight="1" x14ac:dyDescent="0.3">
      <c r="X24" t="str">
        <f t="shared" si="0"/>
        <v>اداری6پايه</v>
      </c>
      <c r="Y24" t="s">
        <v>109</v>
      </c>
      <c r="Z24">
        <v>6</v>
      </c>
      <c r="AA24" t="s">
        <v>103</v>
      </c>
      <c r="AB24">
        <v>1</v>
      </c>
      <c r="AC24">
        <v>1.5</v>
      </c>
      <c r="AD24">
        <v>3650</v>
      </c>
      <c r="AE24">
        <f t="shared" si="1"/>
        <v>5475</v>
      </c>
      <c r="AI24" t="s">
        <v>58</v>
      </c>
      <c r="AJ24" t="s">
        <v>180</v>
      </c>
      <c r="AK24" t="s">
        <v>179</v>
      </c>
      <c r="AL24" t="str">
        <f>AJ24&amp;AK24</f>
        <v>عناوين پست هاي سازمانيمحل خدمت</v>
      </c>
      <c r="AM24" t="s">
        <v>174</v>
      </c>
      <c r="AN24" t="s">
        <v>175</v>
      </c>
      <c r="AO24" t="s">
        <v>176</v>
      </c>
      <c r="AP24" t="s">
        <v>176</v>
      </c>
    </row>
    <row r="25" spans="1:42" x14ac:dyDescent="0.3">
      <c r="X25" t="str">
        <f t="shared" si="0"/>
        <v>اداری7پايه</v>
      </c>
      <c r="Y25" t="s">
        <v>109</v>
      </c>
      <c r="Z25">
        <v>7</v>
      </c>
      <c r="AA25" t="s">
        <v>103</v>
      </c>
      <c r="AB25">
        <v>1</v>
      </c>
      <c r="AC25">
        <v>1.5</v>
      </c>
      <c r="AD25">
        <v>3850</v>
      </c>
      <c r="AE25">
        <f t="shared" si="1"/>
        <v>5775</v>
      </c>
      <c r="AO25" t="s">
        <v>177</v>
      </c>
      <c r="AP25" t="s">
        <v>178</v>
      </c>
    </row>
    <row r="26" spans="1:42" ht="15" customHeight="1" x14ac:dyDescent="0.3">
      <c r="X26" t="str">
        <f t="shared" si="0"/>
        <v>اداری8پايه</v>
      </c>
      <c r="Y26" t="s">
        <v>109</v>
      </c>
      <c r="Z26">
        <v>8</v>
      </c>
      <c r="AA26" t="s">
        <v>103</v>
      </c>
      <c r="AB26">
        <v>1</v>
      </c>
      <c r="AC26">
        <v>1.5</v>
      </c>
      <c r="AD26">
        <v>4050</v>
      </c>
      <c r="AE26">
        <f t="shared" si="1"/>
        <v>6075</v>
      </c>
      <c r="AP26" t="s">
        <v>201</v>
      </c>
    </row>
    <row r="27" spans="1:42" x14ac:dyDescent="0.3">
      <c r="X27" t="str">
        <f t="shared" si="0"/>
        <v>اداری9پايه</v>
      </c>
      <c r="Y27" t="s">
        <v>109</v>
      </c>
      <c r="Z27">
        <v>9</v>
      </c>
      <c r="AA27" t="s">
        <v>103</v>
      </c>
      <c r="AB27">
        <v>1</v>
      </c>
      <c r="AC27">
        <v>1.5</v>
      </c>
      <c r="AD27">
        <v>4250</v>
      </c>
      <c r="AE27">
        <f t="shared" si="1"/>
        <v>6375</v>
      </c>
      <c r="AI27">
        <v>1</v>
      </c>
      <c r="AJ27" t="s">
        <v>203</v>
      </c>
      <c r="AK27" t="s">
        <v>202</v>
      </c>
      <c r="AL27" t="str">
        <f t="shared" ref="AL27:AL32" si="4">AJ27&amp;AK27</f>
        <v>كمك بهيارمهد كودك كليه مراكز</v>
      </c>
      <c r="AN27">
        <v>276</v>
      </c>
      <c r="AO27">
        <v>23</v>
      </c>
      <c r="AP27">
        <v>15</v>
      </c>
    </row>
    <row r="28" spans="1:42" x14ac:dyDescent="0.3">
      <c r="B28" s="49" t="s">
        <v>108</v>
      </c>
      <c r="C28" s="49"/>
      <c r="D28" s="49"/>
      <c r="E28" s="49"/>
      <c r="F28" s="49"/>
      <c r="G28" s="49"/>
      <c r="X28" t="str">
        <f t="shared" si="0"/>
        <v>اداری10پايه</v>
      </c>
      <c r="Y28" t="s">
        <v>109</v>
      </c>
      <c r="Z28">
        <v>10</v>
      </c>
      <c r="AA28" t="s">
        <v>103</v>
      </c>
      <c r="AB28">
        <v>1</v>
      </c>
      <c r="AC28">
        <v>1.5</v>
      </c>
      <c r="AD28">
        <v>4450</v>
      </c>
      <c r="AE28">
        <f t="shared" si="1"/>
        <v>6675</v>
      </c>
      <c r="AI28">
        <v>2</v>
      </c>
      <c r="AJ28" t="s">
        <v>203</v>
      </c>
      <c r="AK28" t="s">
        <v>204</v>
      </c>
      <c r="AL28" t="str">
        <f t="shared" si="4"/>
        <v>كمك بهيارمركز اورژانس و فوريتهاي پزشكي، مراكز بهداشتي درماني ، درمانگاه ها و بخشهاي سنگ شكن و فيزيوتراپي بيمارستانها و مراكز آموزشي درماني</v>
      </c>
      <c r="AN28">
        <v>468</v>
      </c>
      <c r="AO28">
        <v>39</v>
      </c>
      <c r="AP28">
        <v>25</v>
      </c>
    </row>
    <row r="29" spans="1:42" x14ac:dyDescent="0.3">
      <c r="B29" s="7" t="s">
        <v>100</v>
      </c>
      <c r="C29" s="7" t="s">
        <v>102</v>
      </c>
      <c r="D29" s="7" t="s">
        <v>103</v>
      </c>
      <c r="E29" s="7" t="s">
        <v>104</v>
      </c>
      <c r="F29" s="7" t="s">
        <v>105</v>
      </c>
      <c r="G29" s="7" t="s">
        <v>106</v>
      </c>
      <c r="X29" t="str">
        <f t="shared" si="0"/>
        <v>اداری11پايه</v>
      </c>
      <c r="Y29" t="s">
        <v>109</v>
      </c>
      <c r="Z29">
        <v>11</v>
      </c>
      <c r="AA29" t="s">
        <v>103</v>
      </c>
      <c r="AB29">
        <v>1</v>
      </c>
      <c r="AC29">
        <v>1.5</v>
      </c>
      <c r="AD29">
        <v>4650</v>
      </c>
      <c r="AE29">
        <f t="shared" si="1"/>
        <v>6975</v>
      </c>
      <c r="AI29">
        <v>3</v>
      </c>
      <c r="AJ29" t="s">
        <v>203</v>
      </c>
      <c r="AK29" t="s">
        <v>205</v>
      </c>
      <c r="AL29" t="str">
        <f t="shared" si="4"/>
        <v>كمك بهيارمركز استريل اتاق عمل بيمارستانها و مراكز آموزشي درماني، واحدهاي برونگوسكوپي، آندوسكوپي و كلونوسكوپي</v>
      </c>
      <c r="AN29">
        <v>648</v>
      </c>
      <c r="AO29">
        <v>54</v>
      </c>
      <c r="AP29">
        <v>35</v>
      </c>
    </row>
    <row r="30" spans="1:42" x14ac:dyDescent="0.3">
      <c r="B30" s="4" t="s">
        <v>101</v>
      </c>
      <c r="C30" s="22"/>
      <c r="D30" s="22"/>
      <c r="E30" s="22"/>
      <c r="F30" s="22"/>
      <c r="G30" s="22"/>
      <c r="X30" t="str">
        <f t="shared" si="0"/>
        <v>اداری12پايه</v>
      </c>
      <c r="Y30" t="s">
        <v>109</v>
      </c>
      <c r="Z30">
        <v>12</v>
      </c>
      <c r="AA30" t="s">
        <v>103</v>
      </c>
      <c r="AB30">
        <v>1</v>
      </c>
      <c r="AC30">
        <v>1.5</v>
      </c>
      <c r="AD30">
        <v>4850</v>
      </c>
      <c r="AE30">
        <f t="shared" si="1"/>
        <v>7275</v>
      </c>
      <c r="AI30">
        <v>4</v>
      </c>
      <c r="AJ30" t="s">
        <v>203</v>
      </c>
      <c r="AK30" t="s">
        <v>206</v>
      </c>
      <c r="AL30" t="str">
        <f t="shared" si="4"/>
        <v>كمك بهياربخشهاي آنژيوگرافي و شيمي درماني</v>
      </c>
      <c r="AN30">
        <v>744</v>
      </c>
      <c r="AO30">
        <v>62</v>
      </c>
      <c r="AP30">
        <v>40</v>
      </c>
    </row>
    <row r="31" spans="1:42" x14ac:dyDescent="0.3">
      <c r="B31" s="4">
        <v>1</v>
      </c>
      <c r="C31" s="22">
        <v>2400</v>
      </c>
      <c r="D31" s="22">
        <v>2650</v>
      </c>
      <c r="E31" s="22" t="s">
        <v>107</v>
      </c>
      <c r="F31" s="22" t="s">
        <v>107</v>
      </c>
      <c r="G31" s="22" t="s">
        <v>107</v>
      </c>
      <c r="X31" t="str">
        <f t="shared" si="0"/>
        <v>اداری13پايه</v>
      </c>
      <c r="Y31" t="s">
        <v>109</v>
      </c>
      <c r="Z31">
        <v>13</v>
      </c>
      <c r="AA31" t="s">
        <v>103</v>
      </c>
      <c r="AB31">
        <v>1</v>
      </c>
      <c r="AC31">
        <v>1.5</v>
      </c>
      <c r="AD31">
        <v>5050</v>
      </c>
      <c r="AE31">
        <f t="shared" si="1"/>
        <v>7575</v>
      </c>
      <c r="AI31">
        <v>5</v>
      </c>
      <c r="AJ31" t="s">
        <v>203</v>
      </c>
      <c r="AK31" t="s">
        <v>697</v>
      </c>
      <c r="AL31" t="str">
        <f t="shared" si="4"/>
        <v>كمك بهياربخشهاي تخصصي پوست، گوش و حلق و بيني، مغز و اعصاب، پيوند ،ارتوپدي، قلب، داخلي، جراحي عمومي،چشم، زنان و زايمان، نفرولوژي ،روماتولوژي، ارولوژي و ساير بخشهاي بيمارستاني كه تاكنون اعلام نگرديده</v>
      </c>
      <c r="AN31">
        <v>840</v>
      </c>
      <c r="AO31">
        <v>70</v>
      </c>
      <c r="AP31">
        <v>45</v>
      </c>
    </row>
    <row r="32" spans="1:42" x14ac:dyDescent="0.3">
      <c r="B32" s="4">
        <v>2</v>
      </c>
      <c r="C32" s="22">
        <v>2600</v>
      </c>
      <c r="D32" s="22">
        <v>2850</v>
      </c>
      <c r="E32" s="22" t="s">
        <v>107</v>
      </c>
      <c r="F32" s="22" t="s">
        <v>107</v>
      </c>
      <c r="G32" s="22" t="s">
        <v>107</v>
      </c>
      <c r="X32" t="str">
        <f t="shared" si="0"/>
        <v>اداری14پايه</v>
      </c>
      <c r="Y32" t="s">
        <v>109</v>
      </c>
      <c r="Z32">
        <v>14</v>
      </c>
      <c r="AA32" t="s">
        <v>103</v>
      </c>
      <c r="AB32">
        <v>1</v>
      </c>
      <c r="AC32">
        <v>1.5</v>
      </c>
      <c r="AD32">
        <v>5250</v>
      </c>
      <c r="AE32">
        <f t="shared" si="1"/>
        <v>7875</v>
      </c>
      <c r="AI32">
        <v>6</v>
      </c>
      <c r="AJ32" t="s">
        <v>203</v>
      </c>
      <c r="AK32" t="s">
        <v>698</v>
      </c>
      <c r="AL32" t="str">
        <f t="shared" si="4"/>
        <v>كمك بهياربخشهاي POST ICU ، POST CCU، شيمي درماني (ويژه كودكان</v>
      </c>
      <c r="AN32">
        <v>924</v>
      </c>
      <c r="AO32">
        <v>77</v>
      </c>
      <c r="AP32">
        <v>50</v>
      </c>
    </row>
    <row r="33" spans="2:42" x14ac:dyDescent="0.3">
      <c r="B33" s="4">
        <v>3</v>
      </c>
      <c r="C33" s="22">
        <v>2800</v>
      </c>
      <c r="D33" s="22">
        <v>3050</v>
      </c>
      <c r="E33" s="22" t="s">
        <v>107</v>
      </c>
      <c r="F33" s="22" t="s">
        <v>107</v>
      </c>
      <c r="G33" s="22" t="s">
        <v>107</v>
      </c>
      <c r="X33" t="str">
        <f t="shared" si="0"/>
        <v>اداری15پايه</v>
      </c>
      <c r="Y33" t="s">
        <v>109</v>
      </c>
      <c r="Z33">
        <v>15</v>
      </c>
      <c r="AA33" t="s">
        <v>103</v>
      </c>
      <c r="AB33">
        <v>1</v>
      </c>
      <c r="AC33">
        <v>1.5</v>
      </c>
      <c r="AD33">
        <v>5450</v>
      </c>
      <c r="AE33">
        <f t="shared" si="1"/>
        <v>8175</v>
      </c>
    </row>
    <row r="34" spans="2:42" x14ac:dyDescent="0.3">
      <c r="B34" s="4">
        <v>4</v>
      </c>
      <c r="C34" s="22">
        <v>3000</v>
      </c>
      <c r="D34" s="22">
        <v>3250</v>
      </c>
      <c r="E34" s="22">
        <v>3600</v>
      </c>
      <c r="F34" s="22">
        <v>4050</v>
      </c>
      <c r="G34" s="22">
        <v>4600</v>
      </c>
      <c r="X34" t="str">
        <f t="shared" ref="X34:X53" si="5">Y34&amp;Z34&amp;AA34</f>
        <v>اداری16پايه</v>
      </c>
      <c r="Y34" t="s">
        <v>109</v>
      </c>
      <c r="Z34">
        <v>16</v>
      </c>
      <c r="AA34" t="s">
        <v>103</v>
      </c>
      <c r="AB34">
        <v>1</v>
      </c>
      <c r="AC34">
        <v>1.5</v>
      </c>
      <c r="AD34">
        <v>5650</v>
      </c>
      <c r="AE34">
        <f t="shared" ref="AE34:AE53" si="6">AB34*AC34*AD34</f>
        <v>8475</v>
      </c>
      <c r="AI34">
        <v>7</v>
      </c>
      <c r="AJ34" t="s">
        <v>203</v>
      </c>
      <c r="AK34" t="s">
        <v>699</v>
      </c>
      <c r="AL34" t="str">
        <f>AJ34&amp;AK34</f>
        <v>كمك بهياراتاق عمل، بخشهاي دياليز، عفوني، سرطان،CCU ، ICU ، مراقبتهاي ويژه نوزادان (NICU) ، آنكولوژي و اورژانس سوانح</v>
      </c>
      <c r="AN34">
        <v>1000</v>
      </c>
      <c r="AO34">
        <v>85</v>
      </c>
      <c r="AP34">
        <v>55</v>
      </c>
    </row>
    <row r="35" spans="2:42" x14ac:dyDescent="0.3">
      <c r="B35" s="4">
        <v>5</v>
      </c>
      <c r="C35" s="22">
        <v>3200</v>
      </c>
      <c r="D35" s="22">
        <v>3450</v>
      </c>
      <c r="E35" s="22">
        <v>3800</v>
      </c>
      <c r="F35" s="22">
        <v>4250</v>
      </c>
      <c r="G35" s="22">
        <v>4800</v>
      </c>
      <c r="X35" t="str">
        <f t="shared" si="5"/>
        <v>اداریطبقات جدول</v>
      </c>
      <c r="Y35" t="s">
        <v>109</v>
      </c>
      <c r="Z35" t="s">
        <v>101</v>
      </c>
      <c r="AB35">
        <v>1</v>
      </c>
      <c r="AC35">
        <v>1.5</v>
      </c>
      <c r="AE35">
        <f t="shared" si="6"/>
        <v>0</v>
      </c>
    </row>
    <row r="36" spans="2:42" x14ac:dyDescent="0.3">
      <c r="B36" s="4">
        <v>6</v>
      </c>
      <c r="C36" s="22">
        <v>3400</v>
      </c>
      <c r="D36" s="22">
        <v>3650</v>
      </c>
      <c r="E36" s="22">
        <v>4000</v>
      </c>
      <c r="F36" s="22">
        <v>4450</v>
      </c>
      <c r="G36" s="22">
        <v>5000</v>
      </c>
      <c r="X36" t="str">
        <f t="shared" si="5"/>
        <v>اداری1ارشد</v>
      </c>
      <c r="Y36" t="s">
        <v>109</v>
      </c>
      <c r="Z36">
        <v>1</v>
      </c>
      <c r="AA36" t="s">
        <v>104</v>
      </c>
      <c r="AB36">
        <v>1</v>
      </c>
      <c r="AC36">
        <v>1.5</v>
      </c>
      <c r="AD36" t="s">
        <v>107</v>
      </c>
      <c r="AE36" t="e">
        <f t="shared" si="6"/>
        <v>#VALUE!</v>
      </c>
      <c r="AI36">
        <v>8</v>
      </c>
      <c r="AJ36" t="s">
        <v>203</v>
      </c>
      <c r="AK36" t="s">
        <v>207</v>
      </c>
      <c r="AL36" t="str">
        <f t="shared" ref="AL36:AL37" si="7">AJ36&amp;AK36</f>
        <v>كمك بهياربخشهاي ريوي و سل بيمارستانها و مراكز آموزشي درماني و كليه بخشهاي بيمارستانها و مراكز آموزشي درماني سوانح و سوختگي و رواني</v>
      </c>
      <c r="AN36">
        <v>1000</v>
      </c>
      <c r="AO36">
        <v>100</v>
      </c>
      <c r="AP36">
        <v>65</v>
      </c>
    </row>
    <row r="37" spans="2:42" x14ac:dyDescent="0.3">
      <c r="B37" s="4">
        <v>7</v>
      </c>
      <c r="C37" s="22">
        <v>3600</v>
      </c>
      <c r="D37" s="22">
        <v>3850</v>
      </c>
      <c r="E37" s="22">
        <v>4200</v>
      </c>
      <c r="F37" s="22">
        <v>4650</v>
      </c>
      <c r="G37" s="22">
        <v>5200</v>
      </c>
      <c r="X37" t="str">
        <f t="shared" si="5"/>
        <v>اداری2ارشد</v>
      </c>
      <c r="Y37" t="s">
        <v>109</v>
      </c>
      <c r="Z37">
        <v>2</v>
      </c>
      <c r="AA37" t="s">
        <v>104</v>
      </c>
      <c r="AB37">
        <v>1</v>
      </c>
      <c r="AC37">
        <v>1.5</v>
      </c>
      <c r="AD37" t="s">
        <v>107</v>
      </c>
      <c r="AE37" t="e">
        <f t="shared" si="6"/>
        <v>#VALUE!</v>
      </c>
      <c r="AI37">
        <v>9</v>
      </c>
      <c r="AJ37" t="s">
        <v>209</v>
      </c>
      <c r="AK37" t="s">
        <v>208</v>
      </c>
      <c r="AL37" t="str">
        <f t="shared" si="7"/>
        <v>كمك بهيار دندانپزشكيدانشكده دندانپزشكي و مراكز بهداشتي درماني</v>
      </c>
      <c r="AN37">
        <v>552</v>
      </c>
      <c r="AO37">
        <v>46</v>
      </c>
      <c r="AP37">
        <v>30</v>
      </c>
    </row>
    <row r="38" spans="2:42" ht="15" customHeight="1" x14ac:dyDescent="0.3">
      <c r="B38" s="4">
        <v>8</v>
      </c>
      <c r="C38" s="22">
        <v>3800</v>
      </c>
      <c r="D38" s="22">
        <v>4050</v>
      </c>
      <c r="E38" s="22">
        <v>4400</v>
      </c>
      <c r="F38" s="22">
        <v>4850</v>
      </c>
      <c r="G38" s="22">
        <v>5400</v>
      </c>
      <c r="X38" t="str">
        <f t="shared" si="5"/>
        <v>اداری3ارشد</v>
      </c>
      <c r="Y38" t="s">
        <v>109</v>
      </c>
      <c r="Z38">
        <v>3</v>
      </c>
      <c r="AA38" t="s">
        <v>104</v>
      </c>
      <c r="AB38">
        <v>1</v>
      </c>
      <c r="AC38">
        <v>1.5</v>
      </c>
      <c r="AD38" t="s">
        <v>107</v>
      </c>
      <c r="AE38" t="e">
        <f t="shared" si="6"/>
        <v>#VALUE!</v>
      </c>
      <c r="AP38" t="s">
        <v>210</v>
      </c>
    </row>
    <row r="39" spans="2:42" x14ac:dyDescent="0.3">
      <c r="B39" s="4">
        <v>9</v>
      </c>
      <c r="C39" s="22">
        <v>4000</v>
      </c>
      <c r="D39" s="22">
        <v>4250</v>
      </c>
      <c r="E39" s="22">
        <v>4600</v>
      </c>
      <c r="F39" s="22">
        <v>5050</v>
      </c>
      <c r="G39" s="22">
        <v>5600</v>
      </c>
      <c r="X39" t="str">
        <f t="shared" si="5"/>
        <v>اداری4ارشد</v>
      </c>
      <c r="Y39" t="s">
        <v>109</v>
      </c>
      <c r="Z39">
        <v>4</v>
      </c>
      <c r="AA39" t="s">
        <v>104</v>
      </c>
      <c r="AB39">
        <v>1</v>
      </c>
      <c r="AC39">
        <v>1.5</v>
      </c>
      <c r="AD39">
        <v>3600</v>
      </c>
      <c r="AE39">
        <f t="shared" si="6"/>
        <v>5400</v>
      </c>
      <c r="AI39">
        <v>1</v>
      </c>
      <c r="AJ39" t="s">
        <v>212</v>
      </c>
      <c r="AK39" t="s">
        <v>211</v>
      </c>
      <c r="AL39" t="str">
        <f t="shared" ref="AL39:AL40" si="8">AJ39&amp;AK39</f>
        <v>بهداشتكار دهان و دندانمراكز بهداشتي درماني</v>
      </c>
      <c r="AN39">
        <v>468</v>
      </c>
      <c r="AO39">
        <v>39</v>
      </c>
      <c r="AP39">
        <v>25</v>
      </c>
    </row>
    <row r="40" spans="2:42" x14ac:dyDescent="0.3">
      <c r="B40" s="4">
        <v>10</v>
      </c>
      <c r="C40" s="22">
        <v>4200</v>
      </c>
      <c r="D40" s="22">
        <v>4450</v>
      </c>
      <c r="E40" s="22">
        <v>4800</v>
      </c>
      <c r="F40" s="22">
        <v>5250</v>
      </c>
      <c r="G40" s="22">
        <v>5800</v>
      </c>
      <c r="X40" t="str">
        <f t="shared" si="5"/>
        <v>اداری5ارشد</v>
      </c>
      <c r="Y40" t="s">
        <v>109</v>
      </c>
      <c r="Z40">
        <v>5</v>
      </c>
      <c r="AA40" t="s">
        <v>104</v>
      </c>
      <c r="AB40">
        <v>1</v>
      </c>
      <c r="AC40">
        <v>1.5</v>
      </c>
      <c r="AD40">
        <v>3800</v>
      </c>
      <c r="AE40">
        <f t="shared" si="6"/>
        <v>5700</v>
      </c>
      <c r="AI40">
        <v>2</v>
      </c>
      <c r="AJ40" t="s">
        <v>213</v>
      </c>
      <c r="AK40" t="s">
        <v>211</v>
      </c>
      <c r="AL40" t="str">
        <f t="shared" si="8"/>
        <v>كارشناس بهداشت دهان و دندانمراكز بهداشتي درماني</v>
      </c>
      <c r="AN40">
        <v>468</v>
      </c>
      <c r="AO40">
        <v>39</v>
      </c>
      <c r="AP40">
        <v>25</v>
      </c>
    </row>
    <row r="41" spans="2:42" ht="15" customHeight="1" x14ac:dyDescent="0.3">
      <c r="B41" s="4">
        <v>11</v>
      </c>
      <c r="C41" s="22">
        <v>4400</v>
      </c>
      <c r="D41" s="22">
        <v>4650</v>
      </c>
      <c r="E41" s="22">
        <v>5000</v>
      </c>
      <c r="F41" s="22">
        <v>5450</v>
      </c>
      <c r="G41" s="22">
        <v>6000</v>
      </c>
      <c r="X41" t="str">
        <f t="shared" si="5"/>
        <v>اداری6ارشد</v>
      </c>
      <c r="Y41" t="s">
        <v>109</v>
      </c>
      <c r="Z41">
        <v>6</v>
      </c>
      <c r="AA41" t="s">
        <v>104</v>
      </c>
      <c r="AB41">
        <v>1</v>
      </c>
      <c r="AC41">
        <v>1.5</v>
      </c>
      <c r="AD41">
        <v>4000</v>
      </c>
      <c r="AE41">
        <f t="shared" si="6"/>
        <v>6000</v>
      </c>
      <c r="AP41" t="s">
        <v>214</v>
      </c>
    </row>
    <row r="42" spans="2:42" x14ac:dyDescent="0.3">
      <c r="B42" s="4">
        <v>12</v>
      </c>
      <c r="C42" s="22">
        <v>4600</v>
      </c>
      <c r="D42" s="22">
        <v>4850</v>
      </c>
      <c r="E42" s="22">
        <v>5200</v>
      </c>
      <c r="F42" s="22">
        <v>5650</v>
      </c>
      <c r="G42" s="22">
        <v>6200</v>
      </c>
      <c r="X42" t="str">
        <f t="shared" si="5"/>
        <v>اداری7ارشد</v>
      </c>
      <c r="Y42" t="s">
        <v>109</v>
      </c>
      <c r="Z42">
        <v>7</v>
      </c>
      <c r="AA42" t="s">
        <v>104</v>
      </c>
      <c r="AB42">
        <v>1</v>
      </c>
      <c r="AC42">
        <v>1.5</v>
      </c>
      <c r="AD42">
        <v>4200</v>
      </c>
      <c r="AE42">
        <f t="shared" si="6"/>
        <v>6300</v>
      </c>
      <c r="AI42">
        <v>1</v>
      </c>
      <c r="AJ42" t="s">
        <v>215</v>
      </c>
      <c r="AK42" t="s">
        <v>211</v>
      </c>
      <c r="AL42" t="str">
        <f t="shared" ref="AL42:AL43" si="9">AJ42&amp;AK42</f>
        <v>بهداشتيارمراكز بهداشتي درماني</v>
      </c>
      <c r="AN42">
        <v>468</v>
      </c>
      <c r="AO42">
        <v>39</v>
      </c>
      <c r="AP42">
        <v>25</v>
      </c>
    </row>
    <row r="43" spans="2:42" x14ac:dyDescent="0.3">
      <c r="B43" s="4">
        <v>13</v>
      </c>
      <c r="C43" s="22">
        <v>4800</v>
      </c>
      <c r="D43" s="22">
        <v>5050</v>
      </c>
      <c r="E43" s="22">
        <v>5400</v>
      </c>
      <c r="F43" s="22">
        <v>5850</v>
      </c>
      <c r="G43" s="22">
        <v>6400</v>
      </c>
      <c r="X43" t="str">
        <f t="shared" si="5"/>
        <v>اداری8ارشد</v>
      </c>
      <c r="Y43" t="s">
        <v>109</v>
      </c>
      <c r="Z43">
        <v>8</v>
      </c>
      <c r="AA43" t="s">
        <v>104</v>
      </c>
      <c r="AB43">
        <v>1</v>
      </c>
      <c r="AC43">
        <v>1.5</v>
      </c>
      <c r="AD43">
        <v>4400</v>
      </c>
      <c r="AE43">
        <f t="shared" si="6"/>
        <v>6600</v>
      </c>
      <c r="AI43">
        <v>2</v>
      </c>
      <c r="AJ43" t="s">
        <v>217</v>
      </c>
      <c r="AK43" t="s">
        <v>216</v>
      </c>
      <c r="AL43" t="str">
        <f t="shared" si="9"/>
        <v>بهورزمراكز بهداشتي درماني روستايي</v>
      </c>
      <c r="AN43">
        <v>648</v>
      </c>
      <c r="AO43">
        <v>54</v>
      </c>
      <c r="AP43">
        <v>35</v>
      </c>
    </row>
    <row r="44" spans="2:42" x14ac:dyDescent="0.3">
      <c r="B44" s="4">
        <v>14</v>
      </c>
      <c r="C44" s="22">
        <v>5000</v>
      </c>
      <c r="D44" s="22">
        <v>5250</v>
      </c>
      <c r="E44" s="22">
        <v>5600</v>
      </c>
      <c r="F44" s="22">
        <v>6050</v>
      </c>
      <c r="G44" s="23">
        <v>6600</v>
      </c>
      <c r="X44" t="str">
        <f t="shared" si="5"/>
        <v>اداری9ارشد</v>
      </c>
      <c r="Y44" t="s">
        <v>109</v>
      </c>
      <c r="Z44">
        <v>9</v>
      </c>
      <c r="AA44" t="s">
        <v>104</v>
      </c>
      <c r="AB44">
        <v>1</v>
      </c>
      <c r="AC44">
        <v>1.5</v>
      </c>
      <c r="AD44">
        <v>4600</v>
      </c>
      <c r="AE44">
        <f t="shared" si="6"/>
        <v>6900</v>
      </c>
    </row>
    <row r="45" spans="2:42" x14ac:dyDescent="0.3">
      <c r="B45" s="4">
        <v>15</v>
      </c>
      <c r="C45" s="22">
        <v>5200</v>
      </c>
      <c r="D45" s="22">
        <v>5450</v>
      </c>
      <c r="E45" s="22">
        <v>5800</v>
      </c>
      <c r="F45" s="22">
        <v>6250</v>
      </c>
      <c r="G45" s="22">
        <v>6800</v>
      </c>
      <c r="X45" t="str">
        <f t="shared" si="5"/>
        <v>اداری10ارشد</v>
      </c>
      <c r="Y45" t="s">
        <v>109</v>
      </c>
      <c r="Z45">
        <v>10</v>
      </c>
      <c r="AA45" t="s">
        <v>104</v>
      </c>
      <c r="AB45">
        <v>1</v>
      </c>
      <c r="AC45">
        <v>1.5</v>
      </c>
      <c r="AD45">
        <v>4800</v>
      </c>
      <c r="AE45">
        <f t="shared" si="6"/>
        <v>7200</v>
      </c>
    </row>
    <row r="46" spans="2:42" ht="14.4" customHeight="1" x14ac:dyDescent="0.3">
      <c r="B46" s="4">
        <v>16</v>
      </c>
      <c r="C46" s="22">
        <v>5400</v>
      </c>
      <c r="D46" s="22">
        <v>5650</v>
      </c>
      <c r="E46" s="22">
        <v>6000</v>
      </c>
      <c r="F46" s="22">
        <v>6450</v>
      </c>
      <c r="G46" s="22">
        <v>7000</v>
      </c>
      <c r="X46" t="str">
        <f t="shared" si="5"/>
        <v>اداری11ارشد</v>
      </c>
      <c r="Y46" t="s">
        <v>109</v>
      </c>
      <c r="Z46">
        <v>11</v>
      </c>
      <c r="AA46" t="s">
        <v>104</v>
      </c>
      <c r="AB46">
        <v>1</v>
      </c>
      <c r="AC46">
        <v>1.5</v>
      </c>
      <c r="AD46">
        <v>5000</v>
      </c>
      <c r="AE46">
        <f t="shared" si="6"/>
        <v>7500</v>
      </c>
      <c r="AI46" t="s">
        <v>58</v>
      </c>
      <c r="AJ46" t="s">
        <v>180</v>
      </c>
      <c r="AK46" t="s">
        <v>179</v>
      </c>
      <c r="AL46" t="str">
        <f>AJ46&amp;AK46</f>
        <v>عناوين پست هاي سازمانيمحل خدمت</v>
      </c>
      <c r="AM46" t="s">
        <v>174</v>
      </c>
      <c r="AN46" t="s">
        <v>175</v>
      </c>
      <c r="AO46" t="s">
        <v>176</v>
      </c>
      <c r="AP46" t="s">
        <v>176</v>
      </c>
    </row>
    <row r="47" spans="2:42" x14ac:dyDescent="0.3">
      <c r="X47" t="str">
        <f t="shared" si="5"/>
        <v>اداری12ارشد</v>
      </c>
      <c r="Y47" t="s">
        <v>109</v>
      </c>
      <c r="Z47">
        <v>12</v>
      </c>
      <c r="AA47" t="s">
        <v>104</v>
      </c>
      <c r="AB47">
        <v>1</v>
      </c>
      <c r="AC47">
        <v>1.5</v>
      </c>
      <c r="AD47">
        <v>5200</v>
      </c>
      <c r="AE47">
        <f t="shared" si="6"/>
        <v>7800</v>
      </c>
      <c r="AO47" t="s">
        <v>177</v>
      </c>
      <c r="AP47" t="s">
        <v>178</v>
      </c>
    </row>
    <row r="48" spans="2:42" ht="15" customHeight="1" x14ac:dyDescent="0.3">
      <c r="X48" t="str">
        <f t="shared" si="5"/>
        <v>اداری13ارشد</v>
      </c>
      <c r="Y48" t="s">
        <v>109</v>
      </c>
      <c r="Z48">
        <v>13</v>
      </c>
      <c r="AA48" t="s">
        <v>104</v>
      </c>
      <c r="AB48">
        <v>1</v>
      </c>
      <c r="AC48">
        <v>1.5</v>
      </c>
      <c r="AD48">
        <v>5400</v>
      </c>
      <c r="AE48">
        <f t="shared" si="6"/>
        <v>8100</v>
      </c>
      <c r="AM48" t="s">
        <v>218</v>
      </c>
    </row>
    <row r="49" spans="2:43" x14ac:dyDescent="0.3">
      <c r="X49" t="str">
        <f t="shared" si="5"/>
        <v>اداری14ارشد</v>
      </c>
      <c r="Y49" t="s">
        <v>109</v>
      </c>
      <c r="Z49">
        <v>14</v>
      </c>
      <c r="AA49" t="s">
        <v>104</v>
      </c>
      <c r="AB49">
        <v>1</v>
      </c>
      <c r="AC49">
        <v>1.5</v>
      </c>
      <c r="AD49">
        <v>5600</v>
      </c>
      <c r="AE49">
        <f t="shared" si="6"/>
        <v>8400</v>
      </c>
      <c r="AI49">
        <v>1</v>
      </c>
      <c r="AJ49" t="s">
        <v>219</v>
      </c>
      <c r="AK49" t="s">
        <v>204</v>
      </c>
      <c r="AL49" t="str">
        <f t="shared" ref="AL49:AL52" si="10">AJ49&amp;AK49</f>
        <v>بهيارمركز اورژانس و فوريتهاي پزشكي، مراكز بهداشتي درماني ، درمانگاه ها و بخشهاي سنگ شكن و فيزيوتراپي بيمارستانها و مراكز آموزشي درماني</v>
      </c>
      <c r="AN49">
        <v>468</v>
      </c>
      <c r="AO49">
        <v>39</v>
      </c>
      <c r="AP49">
        <v>25</v>
      </c>
    </row>
    <row r="50" spans="2:43" x14ac:dyDescent="0.3">
      <c r="X50" t="str">
        <f t="shared" si="5"/>
        <v>اداری15ارشد</v>
      </c>
      <c r="Y50" t="s">
        <v>109</v>
      </c>
      <c r="Z50">
        <v>15</v>
      </c>
      <c r="AA50" t="s">
        <v>104</v>
      </c>
      <c r="AB50">
        <v>1</v>
      </c>
      <c r="AC50">
        <v>1.5</v>
      </c>
      <c r="AD50">
        <v>5800</v>
      </c>
      <c r="AE50">
        <f t="shared" si="6"/>
        <v>8700</v>
      </c>
      <c r="AI50">
        <v>2</v>
      </c>
      <c r="AJ50" t="s">
        <v>219</v>
      </c>
      <c r="AK50" t="s">
        <v>205</v>
      </c>
      <c r="AL50" t="str">
        <f t="shared" si="10"/>
        <v>بهيارمركز استريل اتاق عمل بيمارستانها و مراكز آموزشي درماني، واحدهاي برونگوسكوپي، آندوسكوپي و كلونوسكوپي</v>
      </c>
      <c r="AN50">
        <v>648</v>
      </c>
      <c r="AO50">
        <v>54</v>
      </c>
      <c r="AP50">
        <v>35</v>
      </c>
    </row>
    <row r="51" spans="2:43" ht="28.2" customHeight="1" x14ac:dyDescent="0.3">
      <c r="X51" t="str">
        <f t="shared" si="5"/>
        <v>اداری16ارشد</v>
      </c>
      <c r="Y51" t="s">
        <v>109</v>
      </c>
      <c r="Z51">
        <v>16</v>
      </c>
      <c r="AA51" t="s">
        <v>104</v>
      </c>
      <c r="AB51">
        <v>1</v>
      </c>
      <c r="AC51">
        <v>1.5</v>
      </c>
      <c r="AD51">
        <v>6000</v>
      </c>
      <c r="AE51">
        <f t="shared" si="6"/>
        <v>9000</v>
      </c>
      <c r="AI51">
        <v>3</v>
      </c>
      <c r="AJ51" t="s">
        <v>219</v>
      </c>
      <c r="AK51" t="s">
        <v>206</v>
      </c>
      <c r="AL51" t="str">
        <f t="shared" si="10"/>
        <v>بهياربخشهاي آنژيوگرافي و شيمي درماني</v>
      </c>
      <c r="AN51">
        <v>744</v>
      </c>
      <c r="AO51">
        <v>62</v>
      </c>
      <c r="AP51">
        <v>40</v>
      </c>
    </row>
    <row r="52" spans="2:43" x14ac:dyDescent="0.3">
      <c r="B52" s="48" t="s">
        <v>132</v>
      </c>
      <c r="C52" s="48"/>
      <c r="D52" s="48"/>
      <c r="E52" s="48"/>
      <c r="X52" t="str">
        <f t="shared" si="5"/>
        <v>اداریطبقات جدول</v>
      </c>
      <c r="Y52" t="s">
        <v>109</v>
      </c>
      <c r="Z52" t="s">
        <v>101</v>
      </c>
      <c r="AB52">
        <v>1</v>
      </c>
      <c r="AC52">
        <v>1.5</v>
      </c>
      <c r="AE52">
        <f t="shared" si="6"/>
        <v>0</v>
      </c>
      <c r="AI52">
        <v>4</v>
      </c>
      <c r="AJ52" t="s">
        <v>219</v>
      </c>
      <c r="AK52" t="s">
        <v>700</v>
      </c>
      <c r="AL52" t="str">
        <f t="shared" si="10"/>
        <v>بهياربخشهاي تخصصي پوست، گوش و حلق و بيني، مغز و اعصاب، پيوند ،</v>
      </c>
      <c r="AN52">
        <v>840</v>
      </c>
      <c r="AO52">
        <v>70</v>
      </c>
      <c r="AP52">
        <v>45</v>
      </c>
    </row>
    <row r="53" spans="2:43" x14ac:dyDescent="0.3">
      <c r="B53" s="24" t="s">
        <v>84</v>
      </c>
      <c r="C53" s="24" t="s">
        <v>25</v>
      </c>
      <c r="D53" s="24" t="s">
        <v>163</v>
      </c>
      <c r="E53" s="24" t="s">
        <v>162</v>
      </c>
      <c r="X53" t="str">
        <f t="shared" si="5"/>
        <v>اداری1خبره</v>
      </c>
      <c r="Y53" t="s">
        <v>109</v>
      </c>
      <c r="Z53">
        <v>1</v>
      </c>
      <c r="AA53" t="s">
        <v>105</v>
      </c>
      <c r="AB53">
        <v>1</v>
      </c>
      <c r="AC53">
        <v>1.5</v>
      </c>
      <c r="AD53" t="s">
        <v>107</v>
      </c>
      <c r="AE53" t="e">
        <f t="shared" si="6"/>
        <v>#VALUE!</v>
      </c>
    </row>
    <row r="54" spans="2:43" x14ac:dyDescent="0.3">
      <c r="B54" s="24"/>
      <c r="C54" s="24" t="s">
        <v>769</v>
      </c>
      <c r="D54" s="24"/>
      <c r="E54" s="24"/>
      <c r="AJ54">
        <v>5</v>
      </c>
      <c r="AK54" t="s">
        <v>219</v>
      </c>
      <c r="AL54" t="s">
        <v>698</v>
      </c>
      <c r="AM54" t="str">
        <f>AK54&amp;AL54</f>
        <v>بهياربخشهاي POST ICU ، POST CCU، شيمي درماني (ويژه كودكان</v>
      </c>
      <c r="AO54">
        <v>924</v>
      </c>
      <c r="AP54">
        <v>77</v>
      </c>
      <c r="AQ54">
        <v>50</v>
      </c>
    </row>
    <row r="55" spans="2:43" x14ac:dyDescent="0.3">
      <c r="B55" s="24"/>
      <c r="C55" s="24">
        <v>200</v>
      </c>
      <c r="D55" s="24"/>
      <c r="E55" s="24"/>
      <c r="X55" t="str">
        <f>Y55&amp;Z55&amp;AA55</f>
        <v>اداری2خبره</v>
      </c>
      <c r="Y55" t="s">
        <v>109</v>
      </c>
      <c r="Z55">
        <v>2</v>
      </c>
      <c r="AA55" t="s">
        <v>105</v>
      </c>
      <c r="AB55">
        <v>1</v>
      </c>
      <c r="AC55">
        <v>1.5</v>
      </c>
      <c r="AD55" t="s">
        <v>107</v>
      </c>
      <c r="AE55" t="e">
        <f t="shared" ref="AE55:AE67" si="11">AB55*AC55*AD55</f>
        <v>#VALUE!</v>
      </c>
    </row>
    <row r="56" spans="2:43" x14ac:dyDescent="0.3">
      <c r="B56" s="2" t="s">
        <v>133</v>
      </c>
      <c r="C56" s="21">
        <v>300</v>
      </c>
      <c r="D56" s="2"/>
      <c r="E56" s="2" t="s">
        <v>134</v>
      </c>
      <c r="X56" t="str">
        <f t="shared" ref="X56:X67" si="12">Y56&amp;Z56&amp;AA56</f>
        <v>اداری3خبره</v>
      </c>
      <c r="Y56" t="s">
        <v>109</v>
      </c>
      <c r="Z56">
        <v>3</v>
      </c>
      <c r="AA56" t="s">
        <v>105</v>
      </c>
      <c r="AB56">
        <v>1</v>
      </c>
      <c r="AC56">
        <v>1.5</v>
      </c>
      <c r="AD56" t="s">
        <v>107</v>
      </c>
      <c r="AE56" t="e">
        <f t="shared" si="11"/>
        <v>#VALUE!</v>
      </c>
      <c r="AJ56">
        <v>6</v>
      </c>
      <c r="AK56" t="s">
        <v>219</v>
      </c>
      <c r="AL56" t="s">
        <v>701</v>
      </c>
      <c r="AM56" t="str">
        <f>AK56&amp;AL56</f>
        <v>بهياراتاق عمل، بخشهاي دياليز، عفوني، سرطان،CCU ، ICU ، مراقبتهاي</v>
      </c>
      <c r="AO56">
        <v>1000</v>
      </c>
      <c r="AP56">
        <v>85</v>
      </c>
      <c r="AQ56">
        <v>55</v>
      </c>
    </row>
    <row r="57" spans="2:43" ht="78" customHeight="1" x14ac:dyDescent="0.3">
      <c r="B57" s="2" t="s">
        <v>135</v>
      </c>
      <c r="C57" s="21">
        <v>600</v>
      </c>
      <c r="D57" s="2"/>
      <c r="E57" s="2" t="s">
        <v>136</v>
      </c>
      <c r="X57" t="str">
        <f t="shared" si="12"/>
        <v>اداری4خبره</v>
      </c>
      <c r="Y57" t="s">
        <v>109</v>
      </c>
      <c r="Z57">
        <v>4</v>
      </c>
      <c r="AA57" t="s">
        <v>105</v>
      </c>
      <c r="AB57">
        <v>1</v>
      </c>
      <c r="AC57">
        <v>1.5</v>
      </c>
      <c r="AD57">
        <v>4050</v>
      </c>
      <c r="AE57">
        <f t="shared" si="11"/>
        <v>6075</v>
      </c>
    </row>
    <row r="58" spans="2:43" ht="72" x14ac:dyDescent="0.3">
      <c r="B58" s="2" t="s">
        <v>137</v>
      </c>
      <c r="C58" s="21">
        <v>750</v>
      </c>
      <c r="D58" s="25" t="s">
        <v>730</v>
      </c>
      <c r="E58" s="2" t="s">
        <v>138</v>
      </c>
      <c r="X58" t="str">
        <f t="shared" si="12"/>
        <v>اداری5خبره</v>
      </c>
      <c r="Y58" t="s">
        <v>109</v>
      </c>
      <c r="Z58">
        <v>5</v>
      </c>
      <c r="AA58" t="s">
        <v>105</v>
      </c>
      <c r="AB58">
        <v>1</v>
      </c>
      <c r="AC58">
        <v>1.5</v>
      </c>
      <c r="AD58">
        <v>4250</v>
      </c>
      <c r="AE58">
        <f t="shared" si="11"/>
        <v>6375</v>
      </c>
      <c r="AJ58">
        <v>7</v>
      </c>
      <c r="AK58" t="s">
        <v>219</v>
      </c>
      <c r="AL58" t="s">
        <v>207</v>
      </c>
      <c r="AM58" t="str">
        <f t="shared" ref="AM58:AM62" si="13">AK58&amp;AL58</f>
        <v>بهياربخشهاي ريوي و سل بيمارستانها و مراكز آموزشي درماني و كليه بخشهاي بيمارستانها و مراكز آموزشي درماني سوانح و سوختگي و رواني</v>
      </c>
      <c r="AO58">
        <v>1000</v>
      </c>
      <c r="AP58">
        <v>100</v>
      </c>
      <c r="AQ58">
        <v>65</v>
      </c>
    </row>
    <row r="59" spans="2:43" x14ac:dyDescent="0.3">
      <c r="B59" s="2" t="s">
        <v>139</v>
      </c>
      <c r="C59" s="21">
        <v>900</v>
      </c>
      <c r="D59" s="2" t="s">
        <v>159</v>
      </c>
      <c r="E59" s="2" t="s">
        <v>140</v>
      </c>
      <c r="X59" t="str">
        <f t="shared" si="12"/>
        <v>اداری6خبره</v>
      </c>
      <c r="Y59" t="s">
        <v>109</v>
      </c>
      <c r="Z59">
        <v>6</v>
      </c>
      <c r="AA59" t="s">
        <v>105</v>
      </c>
      <c r="AB59">
        <v>1</v>
      </c>
      <c r="AC59">
        <v>1.5</v>
      </c>
      <c r="AD59">
        <v>4450</v>
      </c>
      <c r="AE59">
        <f t="shared" si="11"/>
        <v>6675</v>
      </c>
      <c r="AJ59">
        <v>8</v>
      </c>
      <c r="AK59" t="s">
        <v>220</v>
      </c>
      <c r="AL59" t="s">
        <v>208</v>
      </c>
      <c r="AM59" t="str">
        <f t="shared" si="13"/>
        <v>بهيار دندانپزشگيدانشكده دندانپزشكي و مراكز بهداشتي درماني</v>
      </c>
      <c r="AO59">
        <v>552</v>
      </c>
      <c r="AP59">
        <v>46</v>
      </c>
      <c r="AQ59">
        <v>30</v>
      </c>
    </row>
    <row r="60" spans="2:43" x14ac:dyDescent="0.3">
      <c r="B60" s="2" t="s">
        <v>141</v>
      </c>
      <c r="C60" s="21">
        <v>1050</v>
      </c>
      <c r="D60" s="2" t="s">
        <v>160</v>
      </c>
      <c r="E60" s="2" t="s">
        <v>142</v>
      </c>
      <c r="X60" t="str">
        <f t="shared" si="12"/>
        <v>اداری7خبره</v>
      </c>
      <c r="Y60" t="s">
        <v>109</v>
      </c>
      <c r="Z60">
        <v>7</v>
      </c>
      <c r="AA60" t="s">
        <v>105</v>
      </c>
      <c r="AB60">
        <v>1</v>
      </c>
      <c r="AC60">
        <v>1.5</v>
      </c>
      <c r="AD60">
        <v>4650</v>
      </c>
      <c r="AE60">
        <f t="shared" si="11"/>
        <v>6975</v>
      </c>
      <c r="AJ60">
        <v>9</v>
      </c>
      <c r="AK60" t="s">
        <v>222</v>
      </c>
      <c r="AL60" t="s">
        <v>221</v>
      </c>
      <c r="AM60" t="str">
        <f t="shared" si="13"/>
        <v>بهيار مامامراكز بهداشتي درماني شهري و بخش زنان و زايمان بيمارستان ها و مراكز آموزشي درماني</v>
      </c>
      <c r="AO60">
        <v>744</v>
      </c>
      <c r="AP60">
        <v>62</v>
      </c>
      <c r="AQ60">
        <v>40</v>
      </c>
    </row>
    <row r="61" spans="2:43" x14ac:dyDescent="0.3">
      <c r="B61" s="2" t="s">
        <v>143</v>
      </c>
      <c r="C61" s="21">
        <v>1200</v>
      </c>
      <c r="D61" s="2" t="s">
        <v>160</v>
      </c>
      <c r="E61" s="2" t="s">
        <v>144</v>
      </c>
      <c r="X61" t="str">
        <f t="shared" si="12"/>
        <v>اداری8خبره</v>
      </c>
      <c r="Y61" t="s">
        <v>109</v>
      </c>
      <c r="Z61">
        <v>8</v>
      </c>
      <c r="AA61" t="s">
        <v>105</v>
      </c>
      <c r="AB61">
        <v>1</v>
      </c>
      <c r="AC61">
        <v>1.5</v>
      </c>
      <c r="AD61">
        <v>4850</v>
      </c>
      <c r="AE61">
        <f t="shared" si="11"/>
        <v>7275</v>
      </c>
      <c r="AJ61">
        <v>10</v>
      </c>
      <c r="AK61" t="s">
        <v>222</v>
      </c>
      <c r="AL61" t="s">
        <v>216</v>
      </c>
      <c r="AM61" t="str">
        <f t="shared" si="13"/>
        <v>بهيار مامامراكز بهداشتي درماني روستايي</v>
      </c>
      <c r="AO61">
        <v>924</v>
      </c>
      <c r="AP61">
        <v>77</v>
      </c>
      <c r="AQ61">
        <v>50</v>
      </c>
    </row>
    <row r="62" spans="2:43" x14ac:dyDescent="0.3">
      <c r="B62" s="2" t="s">
        <v>145</v>
      </c>
      <c r="C62" s="21">
        <v>1350</v>
      </c>
      <c r="D62" s="2" t="s">
        <v>160</v>
      </c>
      <c r="E62" s="2" t="s">
        <v>146</v>
      </c>
      <c r="X62" t="str">
        <f t="shared" si="12"/>
        <v>اداری9خبره</v>
      </c>
      <c r="Y62" t="s">
        <v>109</v>
      </c>
      <c r="Z62">
        <v>9</v>
      </c>
      <c r="AA62" t="s">
        <v>105</v>
      </c>
      <c r="AB62">
        <v>1</v>
      </c>
      <c r="AC62">
        <v>1.5</v>
      </c>
      <c r="AD62">
        <v>5050</v>
      </c>
      <c r="AE62">
        <f t="shared" si="11"/>
        <v>7575</v>
      </c>
      <c r="AJ62">
        <v>11</v>
      </c>
      <c r="AK62" t="s">
        <v>222</v>
      </c>
      <c r="AL62" t="s">
        <v>223</v>
      </c>
      <c r="AM62" t="str">
        <f t="shared" si="13"/>
        <v>بهيار مامابخش زايشگاه بيمارستانها و مراكز آموزشي درماني</v>
      </c>
      <c r="AO62">
        <v>840</v>
      </c>
      <c r="AP62">
        <v>70</v>
      </c>
      <c r="AQ62">
        <v>45</v>
      </c>
    </row>
    <row r="63" spans="2:43" x14ac:dyDescent="0.3">
      <c r="B63" s="2" t="s">
        <v>147</v>
      </c>
      <c r="C63" s="21">
        <v>1500</v>
      </c>
      <c r="D63" s="2" t="s">
        <v>160</v>
      </c>
      <c r="E63" s="2" t="s">
        <v>148</v>
      </c>
      <c r="X63" t="str">
        <f t="shared" si="12"/>
        <v>اداری10خبره</v>
      </c>
      <c r="Y63" t="s">
        <v>109</v>
      </c>
      <c r="Z63">
        <v>10</v>
      </c>
      <c r="AA63" t="s">
        <v>105</v>
      </c>
      <c r="AB63">
        <v>1</v>
      </c>
      <c r="AC63">
        <v>1.5</v>
      </c>
      <c r="AD63">
        <v>5250</v>
      </c>
      <c r="AE63">
        <f t="shared" si="11"/>
        <v>7875</v>
      </c>
    </row>
    <row r="64" spans="2:43" x14ac:dyDescent="0.3">
      <c r="B64" s="2" t="s">
        <v>149</v>
      </c>
      <c r="C64" s="21">
        <v>1650</v>
      </c>
      <c r="D64" s="2" t="s">
        <v>160</v>
      </c>
      <c r="E64" s="2" t="s">
        <v>150</v>
      </c>
      <c r="X64" t="str">
        <f t="shared" si="12"/>
        <v>اداری11خبره</v>
      </c>
      <c r="Y64" t="s">
        <v>109</v>
      </c>
      <c r="Z64">
        <v>11</v>
      </c>
      <c r="AA64" t="s">
        <v>105</v>
      </c>
      <c r="AB64">
        <v>1</v>
      </c>
      <c r="AC64">
        <v>1.5</v>
      </c>
      <c r="AD64">
        <v>5450</v>
      </c>
      <c r="AE64">
        <f t="shared" si="11"/>
        <v>8175</v>
      </c>
    </row>
    <row r="65" spans="2:43" ht="14.4" customHeight="1" x14ac:dyDescent="0.3">
      <c r="B65" s="2" t="s">
        <v>151</v>
      </c>
      <c r="C65" s="21">
        <v>1800</v>
      </c>
      <c r="D65" s="2" t="s">
        <v>160</v>
      </c>
      <c r="E65" s="2" t="s">
        <v>152</v>
      </c>
      <c r="X65" t="str">
        <f t="shared" si="12"/>
        <v>اداری12خبره</v>
      </c>
      <c r="Y65" t="s">
        <v>109</v>
      </c>
      <c r="Z65">
        <v>12</v>
      </c>
      <c r="AA65" t="s">
        <v>105</v>
      </c>
      <c r="AB65">
        <v>1</v>
      </c>
      <c r="AC65">
        <v>1.5</v>
      </c>
      <c r="AD65">
        <v>5650</v>
      </c>
      <c r="AE65">
        <f t="shared" si="11"/>
        <v>8475</v>
      </c>
      <c r="AJ65" t="s">
        <v>58</v>
      </c>
      <c r="AK65" t="s">
        <v>180</v>
      </c>
      <c r="AL65" t="s">
        <v>179</v>
      </c>
      <c r="AM65" t="str">
        <f>AK65&amp;AL65</f>
        <v>عناوين پست هاي سازمانيمحل خدمت</v>
      </c>
      <c r="AN65" t="s">
        <v>174</v>
      </c>
      <c r="AO65" t="s">
        <v>175</v>
      </c>
      <c r="AP65" t="s">
        <v>176</v>
      </c>
      <c r="AQ65" t="s">
        <v>176</v>
      </c>
    </row>
    <row r="66" spans="2:43" x14ac:dyDescent="0.3">
      <c r="B66" s="2" t="s">
        <v>153</v>
      </c>
      <c r="C66" s="21">
        <v>1950</v>
      </c>
      <c r="D66" s="2" t="s">
        <v>160</v>
      </c>
      <c r="E66" s="2" t="s">
        <v>154</v>
      </c>
      <c r="X66" t="str">
        <f t="shared" si="12"/>
        <v>اداری13خبره</v>
      </c>
      <c r="Y66" t="s">
        <v>109</v>
      </c>
      <c r="Z66">
        <v>13</v>
      </c>
      <c r="AA66" t="s">
        <v>105</v>
      </c>
      <c r="AB66">
        <v>1</v>
      </c>
      <c r="AC66">
        <v>1.5</v>
      </c>
      <c r="AD66">
        <v>5850</v>
      </c>
      <c r="AE66">
        <f t="shared" si="11"/>
        <v>8775</v>
      </c>
      <c r="AP66" t="s">
        <v>177</v>
      </c>
      <c r="AQ66" t="s">
        <v>178</v>
      </c>
    </row>
    <row r="67" spans="2:43" ht="15" customHeight="1" x14ac:dyDescent="0.3">
      <c r="B67" s="2" t="s">
        <v>155</v>
      </c>
      <c r="C67" s="21">
        <v>2100</v>
      </c>
      <c r="D67" s="2" t="s">
        <v>160</v>
      </c>
      <c r="E67" s="2" t="s">
        <v>156</v>
      </c>
      <c r="X67" t="str">
        <f t="shared" si="12"/>
        <v>اداری14خبره</v>
      </c>
      <c r="Y67" t="s">
        <v>109</v>
      </c>
      <c r="Z67">
        <v>14</v>
      </c>
      <c r="AA67" t="s">
        <v>105</v>
      </c>
      <c r="AB67">
        <v>1</v>
      </c>
      <c r="AC67">
        <v>1.5</v>
      </c>
      <c r="AD67">
        <v>6050</v>
      </c>
      <c r="AE67">
        <f t="shared" si="11"/>
        <v>9075</v>
      </c>
      <c r="AN67" t="s">
        <v>224</v>
      </c>
    </row>
    <row r="68" spans="2:43" x14ac:dyDescent="0.3">
      <c r="B68" s="2" t="s">
        <v>157</v>
      </c>
      <c r="C68" s="21">
        <v>2250</v>
      </c>
      <c r="D68" s="2" t="s">
        <v>161</v>
      </c>
      <c r="E68" s="2" t="s">
        <v>158</v>
      </c>
      <c r="X68" t="str">
        <f t="shared" ref="X68:X99" si="14">Y68&amp;Z68&amp;AA68</f>
        <v>اداری15خبره</v>
      </c>
      <c r="Y68" t="s">
        <v>109</v>
      </c>
      <c r="Z68">
        <v>15</v>
      </c>
      <c r="AA68" t="s">
        <v>105</v>
      </c>
      <c r="AB68">
        <v>1</v>
      </c>
      <c r="AC68">
        <v>1.5</v>
      </c>
      <c r="AD68">
        <v>6250</v>
      </c>
      <c r="AE68">
        <f t="shared" ref="AE68:AE86" si="15">AB68*AC68*AD68</f>
        <v>9375</v>
      </c>
      <c r="AI68">
        <v>1</v>
      </c>
      <c r="AJ68" t="s">
        <v>225</v>
      </c>
      <c r="AK68" t="s">
        <v>204</v>
      </c>
      <c r="AL68" t="str">
        <f t="shared" ref="AL68:AL71" si="16">AJ68&amp;AK68</f>
        <v>پرستارمركز اورژانس و فوريتهاي پزشكي، مراكز بهداشتي درماني ، درمانگاه ها و بخشهاي سنگ شكن و فيزيوتراپي بيمارستانها و مراكز آموزشي درماني</v>
      </c>
      <c r="AN68">
        <v>468</v>
      </c>
      <c r="AO68">
        <v>39</v>
      </c>
      <c r="AP68">
        <v>25</v>
      </c>
    </row>
    <row r="69" spans="2:43" x14ac:dyDescent="0.3">
      <c r="X69" t="str">
        <f t="shared" si="14"/>
        <v>اداری16خبره</v>
      </c>
      <c r="Y69" t="s">
        <v>109</v>
      </c>
      <c r="Z69">
        <v>16</v>
      </c>
      <c r="AA69" t="s">
        <v>105</v>
      </c>
      <c r="AB69">
        <v>1</v>
      </c>
      <c r="AC69">
        <v>1.5</v>
      </c>
      <c r="AD69">
        <v>6450</v>
      </c>
      <c r="AE69">
        <f t="shared" si="15"/>
        <v>9675</v>
      </c>
      <c r="AI69">
        <v>2</v>
      </c>
      <c r="AJ69" t="s">
        <v>225</v>
      </c>
      <c r="AK69" t="s">
        <v>205</v>
      </c>
      <c r="AL69" t="str">
        <f t="shared" si="16"/>
        <v>پرستارمركز استريل اتاق عمل بيمارستانها و مراكز آموزشي درماني، واحدهاي برونگوسكوپي، آندوسكوپي و كلونوسكوپي</v>
      </c>
      <c r="AN69">
        <v>648</v>
      </c>
      <c r="AO69">
        <v>54</v>
      </c>
      <c r="AP69">
        <v>35</v>
      </c>
    </row>
    <row r="70" spans="2:43" x14ac:dyDescent="0.3">
      <c r="F70" s="28"/>
      <c r="X70" t="str">
        <f t="shared" si="14"/>
        <v>اداریطبقات جدول</v>
      </c>
      <c r="Y70" t="s">
        <v>109</v>
      </c>
      <c r="Z70" t="s">
        <v>101</v>
      </c>
      <c r="AB70">
        <v>1</v>
      </c>
      <c r="AC70">
        <v>1.5</v>
      </c>
      <c r="AE70">
        <f t="shared" si="15"/>
        <v>0</v>
      </c>
      <c r="AI70">
        <v>3</v>
      </c>
      <c r="AJ70" t="s">
        <v>225</v>
      </c>
      <c r="AK70" t="s">
        <v>206</v>
      </c>
      <c r="AL70" t="str">
        <f t="shared" si="16"/>
        <v>پرستاربخشهاي آنژيوگرافي و شيمي درماني</v>
      </c>
      <c r="AN70">
        <v>744</v>
      </c>
      <c r="AO70">
        <v>62</v>
      </c>
      <c r="AP70">
        <v>40</v>
      </c>
    </row>
    <row r="71" spans="2:43" x14ac:dyDescent="0.3">
      <c r="C71" s="26" t="s">
        <v>164</v>
      </c>
      <c r="D71" s="27"/>
      <c r="E71" s="27"/>
      <c r="X71" t="str">
        <f t="shared" si="14"/>
        <v>اداری1عالي</v>
      </c>
      <c r="Y71" t="s">
        <v>109</v>
      </c>
      <c r="Z71">
        <v>1</v>
      </c>
      <c r="AA71" t="s">
        <v>106</v>
      </c>
      <c r="AB71">
        <v>1</v>
      </c>
      <c r="AC71">
        <v>1.5</v>
      </c>
      <c r="AD71" t="s">
        <v>107</v>
      </c>
      <c r="AE71" t="e">
        <f t="shared" si="15"/>
        <v>#VALUE!</v>
      </c>
      <c r="AI71">
        <v>4</v>
      </c>
      <c r="AJ71" t="s">
        <v>225</v>
      </c>
      <c r="AK71" t="s">
        <v>700</v>
      </c>
      <c r="AL71" t="str">
        <f t="shared" si="16"/>
        <v>پرستاربخشهاي تخصصي پوست، گوش و حلق و بيني، مغز و اعصاب، پيوند ،</v>
      </c>
      <c r="AN71">
        <v>840</v>
      </c>
      <c r="AO71">
        <v>70</v>
      </c>
      <c r="AP71">
        <v>45</v>
      </c>
    </row>
    <row r="72" spans="2:43" x14ac:dyDescent="0.3">
      <c r="C72" s="2" t="s">
        <v>165</v>
      </c>
      <c r="D72" s="2" t="s">
        <v>169</v>
      </c>
      <c r="E72" s="2"/>
      <c r="F72" s="2" t="s">
        <v>170</v>
      </c>
      <c r="X72" t="str">
        <f t="shared" si="14"/>
        <v>اداری2عالي</v>
      </c>
      <c r="Y72" t="s">
        <v>109</v>
      </c>
      <c r="Z72">
        <v>2</v>
      </c>
      <c r="AA72" t="s">
        <v>106</v>
      </c>
      <c r="AB72">
        <v>1</v>
      </c>
      <c r="AC72">
        <v>1.5</v>
      </c>
      <c r="AD72" t="s">
        <v>107</v>
      </c>
      <c r="AE72" t="e">
        <f t="shared" si="15"/>
        <v>#VALUE!</v>
      </c>
    </row>
    <row r="73" spans="2:43" x14ac:dyDescent="0.3">
      <c r="C73" s="2" t="s">
        <v>166</v>
      </c>
      <c r="D73" s="2">
        <v>700</v>
      </c>
      <c r="E73" s="2">
        <v>1.5</v>
      </c>
      <c r="F73" s="2">
        <f>D73*E73</f>
        <v>1050</v>
      </c>
      <c r="X73" t="str">
        <f t="shared" si="14"/>
        <v>اداری3عالي</v>
      </c>
      <c r="Y73" t="s">
        <v>109</v>
      </c>
      <c r="Z73">
        <v>3</v>
      </c>
      <c r="AA73" t="s">
        <v>106</v>
      </c>
      <c r="AB73">
        <v>1</v>
      </c>
      <c r="AC73">
        <v>1.5</v>
      </c>
      <c r="AD73" t="s">
        <v>107</v>
      </c>
      <c r="AE73" t="e">
        <f t="shared" si="15"/>
        <v>#VALUE!</v>
      </c>
    </row>
    <row r="74" spans="2:43" x14ac:dyDescent="0.3">
      <c r="C74" s="2" t="s">
        <v>167</v>
      </c>
      <c r="D74" s="2">
        <v>1500</v>
      </c>
      <c r="E74" s="2">
        <v>1.5</v>
      </c>
      <c r="F74" s="2">
        <f>D74*E74</f>
        <v>2250</v>
      </c>
      <c r="X74" t="str">
        <f t="shared" si="14"/>
        <v>اداری4عالي</v>
      </c>
      <c r="Y74" t="s">
        <v>109</v>
      </c>
      <c r="Z74">
        <v>4</v>
      </c>
      <c r="AA74" t="s">
        <v>106</v>
      </c>
      <c r="AB74">
        <v>1</v>
      </c>
      <c r="AC74">
        <v>1.5</v>
      </c>
      <c r="AD74">
        <v>4600</v>
      </c>
      <c r="AE74">
        <f t="shared" si="15"/>
        <v>6900</v>
      </c>
      <c r="AI74">
        <v>5</v>
      </c>
      <c r="AJ74" t="s">
        <v>225</v>
      </c>
      <c r="AK74" t="s">
        <v>685</v>
      </c>
      <c r="AL74" t="str">
        <f t="shared" ref="AL74:AL81" si="17">AJ74&amp;AK74</f>
        <v>پرستار14 سال و پايين تر)، اطفال، نوزادان، مسمومين، اورژانس(ward/admit ) و بخش سوانح (تروما()ward)</v>
      </c>
      <c r="AN74">
        <v>924</v>
      </c>
      <c r="AO74">
        <v>77</v>
      </c>
      <c r="AP74">
        <v>50</v>
      </c>
    </row>
    <row r="75" spans="2:43" x14ac:dyDescent="0.3">
      <c r="C75" s="2" t="s">
        <v>168</v>
      </c>
      <c r="D75" s="2">
        <v>2000</v>
      </c>
      <c r="E75" s="2">
        <v>1.5</v>
      </c>
      <c r="F75" s="2">
        <f>D75*E75</f>
        <v>3000</v>
      </c>
      <c r="X75" t="str">
        <f t="shared" si="14"/>
        <v>اداری5عالي</v>
      </c>
      <c r="Y75" t="s">
        <v>109</v>
      </c>
      <c r="Z75">
        <v>5</v>
      </c>
      <c r="AA75" t="s">
        <v>106</v>
      </c>
      <c r="AB75">
        <v>1</v>
      </c>
      <c r="AC75">
        <v>1.5</v>
      </c>
      <c r="AD75">
        <v>4800</v>
      </c>
      <c r="AE75">
        <f t="shared" si="15"/>
        <v>7200</v>
      </c>
      <c r="AI75">
        <v>6</v>
      </c>
      <c r="AJ75" t="s">
        <v>225</v>
      </c>
      <c r="AK75" t="s">
        <v>702</v>
      </c>
      <c r="AL75" t="str">
        <f t="shared" si="17"/>
        <v>پرستاراتاق عمل، بخشهاي دياليز، عفوني، سرطان،CCU ، ICU ، مراقبتهاي ويژه نوزادان (NICU) ، آنكولوژي و اورژانس سوانح (تروما()admit )</v>
      </c>
      <c r="AN75">
        <v>1000</v>
      </c>
      <c r="AO75">
        <v>85</v>
      </c>
      <c r="AP75">
        <v>55</v>
      </c>
    </row>
    <row r="76" spans="2:43" ht="30" customHeight="1" x14ac:dyDescent="0.3">
      <c r="X76" t="str">
        <f t="shared" si="14"/>
        <v>اداری6عالي</v>
      </c>
      <c r="Y76" t="s">
        <v>109</v>
      </c>
      <c r="Z76">
        <v>6</v>
      </c>
      <c r="AA76" t="s">
        <v>106</v>
      </c>
      <c r="AB76">
        <v>1</v>
      </c>
      <c r="AC76">
        <v>1.5</v>
      </c>
      <c r="AD76">
        <v>5000</v>
      </c>
      <c r="AE76">
        <f t="shared" si="15"/>
        <v>7500</v>
      </c>
      <c r="AI76">
        <v>7</v>
      </c>
      <c r="AJ76" t="s">
        <v>225</v>
      </c>
      <c r="AK76" t="s">
        <v>207</v>
      </c>
      <c r="AL76" t="str">
        <f t="shared" si="17"/>
        <v>پرستاربخشهاي ريوي و سل بيمارستانها و مراكز آموزشي درماني و كليه بخشهاي بيمارستانها و مراكز آموزشي درماني سوانح و سوختگي و رواني</v>
      </c>
      <c r="AN76">
        <v>1000</v>
      </c>
      <c r="AO76">
        <v>100</v>
      </c>
      <c r="AP76">
        <v>65</v>
      </c>
    </row>
    <row r="77" spans="2:43" x14ac:dyDescent="0.3">
      <c r="C77" s="50" t="s">
        <v>740</v>
      </c>
      <c r="D77" s="51"/>
      <c r="X77" t="str">
        <f t="shared" si="14"/>
        <v>اداری7عالي</v>
      </c>
      <c r="Y77" t="s">
        <v>109</v>
      </c>
      <c r="Z77">
        <v>7</v>
      </c>
      <c r="AA77" t="s">
        <v>106</v>
      </c>
      <c r="AB77">
        <v>1</v>
      </c>
      <c r="AC77">
        <v>1.5</v>
      </c>
      <c r="AD77">
        <v>5200</v>
      </c>
      <c r="AE77">
        <f t="shared" si="15"/>
        <v>7800</v>
      </c>
      <c r="AI77">
        <v>8</v>
      </c>
      <c r="AJ77" t="s">
        <v>226</v>
      </c>
      <c r="AK77" t="s">
        <v>208</v>
      </c>
      <c r="AL77" t="str">
        <f t="shared" si="17"/>
        <v>پرستار دندانپزشكيدانشكده دندانپزشكي و مراكز بهداشتي درماني</v>
      </c>
      <c r="AN77">
        <v>552</v>
      </c>
      <c r="AO77">
        <v>46</v>
      </c>
      <c r="AP77">
        <v>30</v>
      </c>
    </row>
    <row r="78" spans="2:43" x14ac:dyDescent="0.3">
      <c r="C78" s="2" t="s">
        <v>733</v>
      </c>
      <c r="D78" s="2"/>
      <c r="X78" t="str">
        <f t="shared" si="14"/>
        <v>اداری8عالي</v>
      </c>
      <c r="Y78" t="s">
        <v>109</v>
      </c>
      <c r="Z78">
        <v>8</v>
      </c>
      <c r="AA78" t="s">
        <v>106</v>
      </c>
      <c r="AB78">
        <v>1</v>
      </c>
      <c r="AC78">
        <v>1.5</v>
      </c>
      <c r="AD78">
        <v>5400</v>
      </c>
      <c r="AE78">
        <f t="shared" si="15"/>
        <v>8100</v>
      </c>
      <c r="AI78">
        <v>9</v>
      </c>
      <c r="AJ78" t="s">
        <v>228</v>
      </c>
      <c r="AK78" t="s">
        <v>227</v>
      </c>
      <c r="AL78" t="str">
        <f t="shared" si="17"/>
        <v>رئيس خدمات پرستاريمراكز بهداشتي و درماني(زايشگاه و مركز فوريتهاي پزشكي)، بيمارستان ها و مراكز آموزشي درماني</v>
      </c>
      <c r="AN78">
        <v>468</v>
      </c>
      <c r="AO78">
        <v>39</v>
      </c>
      <c r="AP78">
        <v>25</v>
      </c>
    </row>
    <row r="79" spans="2:43" x14ac:dyDescent="0.3">
      <c r="C79" s="2" t="s">
        <v>734</v>
      </c>
      <c r="D79" s="31">
        <v>0.2</v>
      </c>
      <c r="X79" t="str">
        <f t="shared" si="14"/>
        <v>اداری9عالي</v>
      </c>
      <c r="Y79" t="s">
        <v>109</v>
      </c>
      <c r="Z79">
        <v>9</v>
      </c>
      <c r="AA79" t="s">
        <v>106</v>
      </c>
      <c r="AB79">
        <v>1</v>
      </c>
      <c r="AC79">
        <v>1.5</v>
      </c>
      <c r="AD79">
        <v>5600</v>
      </c>
      <c r="AE79">
        <f t="shared" si="15"/>
        <v>8400</v>
      </c>
      <c r="AI79">
        <v>10</v>
      </c>
      <c r="AJ79" t="s">
        <v>76</v>
      </c>
      <c r="AK79" t="s">
        <v>703</v>
      </c>
      <c r="AL79" t="str">
        <f t="shared" si="17"/>
        <v>سرپرستاربخشهاي سنگ شكن و فيزيوتراپي بيمارستانها و مراكز آموزشي درماني</v>
      </c>
      <c r="AN79">
        <v>468</v>
      </c>
      <c r="AO79">
        <v>39</v>
      </c>
      <c r="AP79">
        <v>25</v>
      </c>
    </row>
    <row r="80" spans="2:43" x14ac:dyDescent="0.3">
      <c r="C80" s="2" t="s">
        <v>47</v>
      </c>
      <c r="D80" s="31">
        <v>0.2</v>
      </c>
      <c r="X80" t="str">
        <f t="shared" si="14"/>
        <v>اداری10عالي</v>
      </c>
      <c r="Y80" t="s">
        <v>109</v>
      </c>
      <c r="Z80">
        <v>10</v>
      </c>
      <c r="AA80" t="s">
        <v>106</v>
      </c>
      <c r="AB80">
        <v>1</v>
      </c>
      <c r="AC80">
        <v>1.5</v>
      </c>
      <c r="AD80">
        <v>5800</v>
      </c>
      <c r="AE80">
        <f t="shared" si="15"/>
        <v>8700</v>
      </c>
      <c r="AI80">
        <v>11</v>
      </c>
      <c r="AJ80" t="s">
        <v>76</v>
      </c>
      <c r="AK80" t="s">
        <v>206</v>
      </c>
      <c r="AL80" t="str">
        <f t="shared" si="17"/>
        <v>سرپرستاربخشهاي آنژيوگرافي و شيمي درماني</v>
      </c>
      <c r="AN80">
        <v>744</v>
      </c>
      <c r="AO80">
        <v>62</v>
      </c>
      <c r="AP80">
        <v>40</v>
      </c>
    </row>
    <row r="81" spans="3:42" x14ac:dyDescent="0.3">
      <c r="C81" s="2" t="s">
        <v>735</v>
      </c>
      <c r="D81" s="31">
        <v>0.2</v>
      </c>
      <c r="X81" t="str">
        <f t="shared" si="14"/>
        <v>اداری11عالي</v>
      </c>
      <c r="Y81" t="s">
        <v>109</v>
      </c>
      <c r="Z81">
        <v>11</v>
      </c>
      <c r="AA81" t="s">
        <v>106</v>
      </c>
      <c r="AB81">
        <v>1</v>
      </c>
      <c r="AC81">
        <v>1.5</v>
      </c>
      <c r="AD81">
        <v>6000</v>
      </c>
      <c r="AE81">
        <f t="shared" si="15"/>
        <v>9000</v>
      </c>
      <c r="AI81">
        <v>12</v>
      </c>
      <c r="AJ81" t="s">
        <v>76</v>
      </c>
      <c r="AK81" t="s">
        <v>700</v>
      </c>
      <c r="AL81" t="str">
        <f t="shared" si="17"/>
        <v>سرپرستاربخشهاي تخصصي پوست، گوش و حلق و بيني، مغز و اعصاب، پيوند ،</v>
      </c>
      <c r="AN81">
        <v>840</v>
      </c>
      <c r="AO81">
        <v>70</v>
      </c>
      <c r="AP81">
        <v>45</v>
      </c>
    </row>
    <row r="82" spans="3:42" x14ac:dyDescent="0.3">
      <c r="C82" s="2" t="s">
        <v>736</v>
      </c>
      <c r="D82" s="31">
        <v>0.25</v>
      </c>
      <c r="X82" t="str">
        <f t="shared" si="14"/>
        <v>اداری12عالي</v>
      </c>
      <c r="Y82" t="s">
        <v>109</v>
      </c>
      <c r="Z82">
        <v>12</v>
      </c>
      <c r="AA82" t="s">
        <v>106</v>
      </c>
      <c r="AB82">
        <v>1</v>
      </c>
      <c r="AC82">
        <v>1.5</v>
      </c>
      <c r="AD82">
        <v>6200</v>
      </c>
      <c r="AE82">
        <f t="shared" si="15"/>
        <v>9300</v>
      </c>
    </row>
    <row r="83" spans="3:42" x14ac:dyDescent="0.3">
      <c r="C83" s="2" t="s">
        <v>737</v>
      </c>
      <c r="D83" s="31">
        <v>0.25</v>
      </c>
      <c r="X83" t="str">
        <f t="shared" si="14"/>
        <v>اداری13عالي</v>
      </c>
      <c r="Y83" t="s">
        <v>109</v>
      </c>
      <c r="Z83">
        <v>13</v>
      </c>
      <c r="AA83" t="s">
        <v>106</v>
      </c>
      <c r="AB83">
        <v>1</v>
      </c>
      <c r="AC83">
        <v>1.5</v>
      </c>
      <c r="AD83">
        <v>6400</v>
      </c>
      <c r="AE83">
        <f t="shared" si="15"/>
        <v>9600</v>
      </c>
    </row>
    <row r="84" spans="3:42" x14ac:dyDescent="0.3">
      <c r="C84" s="2" t="s">
        <v>738</v>
      </c>
      <c r="D84" s="31">
        <v>0.25</v>
      </c>
      <c r="X84" t="str">
        <f t="shared" si="14"/>
        <v>اداری14عالي</v>
      </c>
      <c r="Y84" t="s">
        <v>109</v>
      </c>
      <c r="Z84">
        <v>14</v>
      </c>
      <c r="AA84" t="s">
        <v>106</v>
      </c>
      <c r="AB84">
        <v>1</v>
      </c>
      <c r="AC84">
        <v>1.5</v>
      </c>
      <c r="AD84">
        <v>6600</v>
      </c>
      <c r="AE84">
        <f t="shared" si="15"/>
        <v>9900</v>
      </c>
    </row>
    <row r="85" spans="3:42" ht="14.4" customHeight="1" x14ac:dyDescent="0.3">
      <c r="F85" s="38"/>
      <c r="X85" t="str">
        <f t="shared" si="14"/>
        <v>اداری15عالي</v>
      </c>
      <c r="Y85" t="s">
        <v>109</v>
      </c>
      <c r="Z85">
        <v>15</v>
      </c>
      <c r="AA85" t="s">
        <v>106</v>
      </c>
      <c r="AB85">
        <v>1</v>
      </c>
      <c r="AC85">
        <v>1.5</v>
      </c>
      <c r="AD85">
        <v>6800</v>
      </c>
      <c r="AE85">
        <f t="shared" si="15"/>
        <v>10200</v>
      </c>
      <c r="AI85" t="s">
        <v>58</v>
      </c>
      <c r="AJ85" t="s">
        <v>180</v>
      </c>
      <c r="AK85" t="s">
        <v>179</v>
      </c>
      <c r="AL85" t="str">
        <f>AJ85&amp;AK85</f>
        <v>عناوين پست هاي سازمانيمحل خدمت</v>
      </c>
      <c r="AM85" t="s">
        <v>174</v>
      </c>
      <c r="AN85" t="s">
        <v>175</v>
      </c>
      <c r="AO85" t="s">
        <v>176</v>
      </c>
      <c r="AP85" t="s">
        <v>176</v>
      </c>
    </row>
    <row r="86" spans="3:42" x14ac:dyDescent="0.3">
      <c r="C86" s="52" t="s">
        <v>742</v>
      </c>
      <c r="D86" s="52"/>
      <c r="E86" s="38"/>
      <c r="F86" s="39"/>
      <c r="X86" t="str">
        <f t="shared" si="14"/>
        <v>اداری16عالي</v>
      </c>
      <c r="Y86" t="s">
        <v>109</v>
      </c>
      <c r="Z86">
        <v>16</v>
      </c>
      <c r="AA86" t="s">
        <v>106</v>
      </c>
      <c r="AB86">
        <v>1</v>
      </c>
      <c r="AC86">
        <v>1.5</v>
      </c>
      <c r="AD86">
        <v>7000</v>
      </c>
      <c r="AE86">
        <f t="shared" si="15"/>
        <v>10500</v>
      </c>
      <c r="AO86" t="s">
        <v>177</v>
      </c>
      <c r="AP86" t="s">
        <v>178</v>
      </c>
    </row>
    <row r="87" spans="3:42" ht="15" customHeight="1" x14ac:dyDescent="0.3">
      <c r="C87" s="39" t="s">
        <v>743</v>
      </c>
      <c r="D87" s="39" t="s">
        <v>24</v>
      </c>
      <c r="E87" s="39" t="s">
        <v>748</v>
      </c>
      <c r="F87" s="2"/>
      <c r="X87" t="str">
        <f t="shared" si="14"/>
        <v/>
      </c>
      <c r="AC87">
        <v>1.5</v>
      </c>
      <c r="AM87" t="s">
        <v>224</v>
      </c>
    </row>
    <row r="88" spans="3:42" x14ac:dyDescent="0.3">
      <c r="C88" s="2">
        <v>0</v>
      </c>
      <c r="D88" s="2">
        <v>0</v>
      </c>
      <c r="E88" s="32">
        <v>14004100</v>
      </c>
      <c r="F88" s="2"/>
      <c r="X88" t="str">
        <f t="shared" si="14"/>
        <v>طبقات جدول</v>
      </c>
      <c r="Z88" t="s">
        <v>101</v>
      </c>
      <c r="AC88">
        <v>1.5</v>
      </c>
      <c r="AI88">
        <v>13</v>
      </c>
      <c r="AJ88" t="s">
        <v>76</v>
      </c>
      <c r="AK88" t="s">
        <v>698</v>
      </c>
      <c r="AL88" t="str">
        <f>AJ88&amp;AK88</f>
        <v>سرپرستاربخشهاي POST ICU ، POST CCU، شيمي درماني (ويژه كودكان</v>
      </c>
      <c r="AN88">
        <v>924</v>
      </c>
      <c r="AO88">
        <v>77</v>
      </c>
      <c r="AP88">
        <v>50</v>
      </c>
    </row>
    <row r="89" spans="3:42" x14ac:dyDescent="0.3">
      <c r="C89" s="2">
        <v>1</v>
      </c>
      <c r="D89" s="32">
        <v>8595620</v>
      </c>
      <c r="E89" s="32">
        <v>14004100</v>
      </c>
      <c r="F89" s="2"/>
      <c r="X89" t="str">
        <f t="shared" si="14"/>
        <v>درمان1مقدماتي</v>
      </c>
      <c r="Y89" t="s">
        <v>110</v>
      </c>
      <c r="Z89">
        <v>1</v>
      </c>
      <c r="AA89" t="s">
        <v>102</v>
      </c>
      <c r="AB89">
        <v>1.1000000000000001</v>
      </c>
      <c r="AC89">
        <v>1.5</v>
      </c>
      <c r="AD89">
        <v>2400</v>
      </c>
      <c r="AE89">
        <f t="shared" ref="AE89:AE105" si="18">(AD89*AB89)*AC89</f>
        <v>3960</v>
      </c>
    </row>
    <row r="90" spans="3:42" x14ac:dyDescent="0.3">
      <c r="C90" s="2">
        <v>2</v>
      </c>
      <c r="D90" s="32">
        <f>D89*2</f>
        <v>17191240</v>
      </c>
      <c r="E90" s="32">
        <v>14004100</v>
      </c>
      <c r="F90" s="2" t="s">
        <v>749</v>
      </c>
      <c r="X90" t="str">
        <f t="shared" si="14"/>
        <v>درمان2مقدماتي</v>
      </c>
      <c r="Y90" t="s">
        <v>110</v>
      </c>
      <c r="Z90">
        <v>2</v>
      </c>
      <c r="AA90" t="s">
        <v>102</v>
      </c>
      <c r="AB90">
        <v>1.1000000000000001</v>
      </c>
      <c r="AC90">
        <v>1.5</v>
      </c>
      <c r="AD90">
        <v>2600</v>
      </c>
      <c r="AE90">
        <f t="shared" si="18"/>
        <v>4290.0000000000009</v>
      </c>
      <c r="AI90">
        <v>14</v>
      </c>
      <c r="AJ90" t="s">
        <v>76</v>
      </c>
      <c r="AK90" t="s">
        <v>699</v>
      </c>
      <c r="AL90" t="str">
        <f>AJ90&amp;AK90</f>
        <v>سرپرستاراتاق عمل، بخشهاي دياليز، عفوني، سرطان،CCU ، ICU ، مراقبتهاي ويژه نوزادان (NICU) ، آنكولوژي و اورژانس سوانح</v>
      </c>
      <c r="AN90">
        <v>1000</v>
      </c>
      <c r="AO90">
        <v>85</v>
      </c>
      <c r="AP90">
        <v>55</v>
      </c>
    </row>
    <row r="91" spans="3:42" x14ac:dyDescent="0.3">
      <c r="C91" s="2">
        <v>3</v>
      </c>
      <c r="D91" s="32">
        <f>(D89*1.3)+D90</f>
        <v>28365546</v>
      </c>
      <c r="E91" s="32">
        <v>18205330</v>
      </c>
      <c r="F91" s="2" t="s">
        <v>750</v>
      </c>
      <c r="X91" t="str">
        <f t="shared" si="14"/>
        <v>درمان3مقدماتي</v>
      </c>
      <c r="Y91" t="s">
        <v>110</v>
      </c>
      <c r="Z91">
        <v>3</v>
      </c>
      <c r="AA91" t="s">
        <v>102</v>
      </c>
      <c r="AB91">
        <v>1.1000000000000001</v>
      </c>
      <c r="AC91">
        <v>1.5</v>
      </c>
      <c r="AD91">
        <v>2800</v>
      </c>
      <c r="AE91">
        <f t="shared" si="18"/>
        <v>4620.0000000000009</v>
      </c>
    </row>
    <row r="92" spans="3:42" x14ac:dyDescent="0.3">
      <c r="C92" s="2">
        <v>4</v>
      </c>
      <c r="D92" s="32">
        <f>D91+(D89*1.3)</f>
        <v>39539852</v>
      </c>
      <c r="E92" s="32">
        <v>18205330</v>
      </c>
      <c r="F92" s="2" t="s">
        <v>751</v>
      </c>
      <c r="X92" t="str">
        <f t="shared" si="14"/>
        <v>درمان4مقدماتي</v>
      </c>
      <c r="Y92" t="s">
        <v>110</v>
      </c>
      <c r="Z92">
        <v>4</v>
      </c>
      <c r="AA92" t="s">
        <v>102</v>
      </c>
      <c r="AB92">
        <v>1.1000000000000001</v>
      </c>
      <c r="AC92">
        <v>1.5</v>
      </c>
      <c r="AD92">
        <v>3000</v>
      </c>
      <c r="AE92">
        <f t="shared" si="18"/>
        <v>4950.0000000000009</v>
      </c>
      <c r="AI92">
        <v>15</v>
      </c>
      <c r="AJ92" t="s">
        <v>76</v>
      </c>
      <c r="AK92" t="s">
        <v>207</v>
      </c>
      <c r="AL92" t="str">
        <f t="shared" ref="AL92:AL93" si="19">AJ92&amp;AK92</f>
        <v>سرپرستاربخشهاي ريوي و سل بيمارستانها و مراكز آموزشي درماني و كليه بخشهاي بيمارستانها و مراكز آموزشي درماني سوانح و سوختگي و رواني</v>
      </c>
      <c r="AN92">
        <v>1000</v>
      </c>
      <c r="AO92">
        <v>100</v>
      </c>
      <c r="AP92">
        <v>65</v>
      </c>
    </row>
    <row r="93" spans="3:42" x14ac:dyDescent="0.3">
      <c r="C93" s="2">
        <v>5</v>
      </c>
      <c r="D93" s="32">
        <f>D92+(D89*1.3)</f>
        <v>50714158</v>
      </c>
      <c r="E93" s="32">
        <v>18205330</v>
      </c>
      <c r="F93" s="2" t="s">
        <v>752</v>
      </c>
      <c r="X93" t="str">
        <f t="shared" si="14"/>
        <v>درمان5مقدماتي</v>
      </c>
      <c r="Y93" t="s">
        <v>110</v>
      </c>
      <c r="Z93">
        <v>5</v>
      </c>
      <c r="AA93" t="s">
        <v>102</v>
      </c>
      <c r="AB93">
        <v>1.1000000000000001</v>
      </c>
      <c r="AC93">
        <v>1.5</v>
      </c>
      <c r="AD93">
        <v>3200</v>
      </c>
      <c r="AE93">
        <f t="shared" si="18"/>
        <v>5280.0000000000009</v>
      </c>
      <c r="AI93">
        <v>16</v>
      </c>
      <c r="AJ93" t="s">
        <v>230</v>
      </c>
      <c r="AK93" t="s">
        <v>229</v>
      </c>
      <c r="AL93" t="str">
        <f t="shared" si="19"/>
        <v>سوپروايزربخشهاي رواني ،سوختگي، ريوي و سل بيمارستانها و مراكز آموزشي درماني</v>
      </c>
      <c r="AN93">
        <v>648</v>
      </c>
      <c r="AO93">
        <v>54</v>
      </c>
      <c r="AP93">
        <v>35</v>
      </c>
    </row>
    <row r="94" spans="3:42" x14ac:dyDescent="0.3">
      <c r="C94" s="2">
        <v>6</v>
      </c>
      <c r="D94" s="32">
        <f>D93+(D89*1.3)</f>
        <v>61888464</v>
      </c>
      <c r="E94" s="32">
        <v>18205330</v>
      </c>
      <c r="F94" s="2" t="s">
        <v>753</v>
      </c>
      <c r="X94" t="str">
        <f t="shared" si="14"/>
        <v>درمان6مقدماتي</v>
      </c>
      <c r="Y94" t="s">
        <v>110</v>
      </c>
      <c r="Z94">
        <v>6</v>
      </c>
      <c r="AA94" t="s">
        <v>102</v>
      </c>
      <c r="AB94">
        <v>1.1000000000000001</v>
      </c>
      <c r="AC94">
        <v>1.5</v>
      </c>
      <c r="AD94">
        <v>3400</v>
      </c>
      <c r="AE94">
        <f t="shared" si="18"/>
        <v>5610.0000000000009</v>
      </c>
    </row>
    <row r="95" spans="3:42" x14ac:dyDescent="0.3">
      <c r="C95" s="2">
        <v>7</v>
      </c>
      <c r="D95" s="32">
        <f>D94+(D89*1.3)</f>
        <v>73062770</v>
      </c>
      <c r="E95" s="32">
        <v>18205330</v>
      </c>
      <c r="X95" t="str">
        <f t="shared" si="14"/>
        <v>درمان7مقدماتي</v>
      </c>
      <c r="Y95" t="s">
        <v>110</v>
      </c>
      <c r="Z95">
        <v>7</v>
      </c>
      <c r="AA95" t="s">
        <v>102</v>
      </c>
      <c r="AB95">
        <v>1.1000000000000001</v>
      </c>
      <c r="AC95">
        <v>1.5</v>
      </c>
      <c r="AD95">
        <v>3600</v>
      </c>
      <c r="AE95">
        <f t="shared" si="18"/>
        <v>5940.0000000000009</v>
      </c>
      <c r="AI95">
        <v>17</v>
      </c>
      <c r="AJ95" t="s">
        <v>230</v>
      </c>
      <c r="AK95" t="s">
        <v>231</v>
      </c>
      <c r="AL95" t="str">
        <f t="shared" ref="AL95:AL104" si="20">AJ95&amp;AK95</f>
        <v>سوپروايزرمراكز آموزشي درماني</v>
      </c>
      <c r="AN95">
        <v>468</v>
      </c>
      <c r="AO95">
        <v>39</v>
      </c>
      <c r="AP95">
        <v>25</v>
      </c>
    </row>
    <row r="96" spans="3:42" x14ac:dyDescent="0.3">
      <c r="X96" t="str">
        <f t="shared" si="14"/>
        <v>درمان8مقدماتي</v>
      </c>
      <c r="Y96" t="s">
        <v>110</v>
      </c>
      <c r="Z96">
        <v>8</v>
      </c>
      <c r="AA96" t="s">
        <v>102</v>
      </c>
      <c r="AB96">
        <v>1.1000000000000001</v>
      </c>
      <c r="AC96">
        <v>1.5</v>
      </c>
      <c r="AD96">
        <v>3800</v>
      </c>
      <c r="AE96">
        <f t="shared" si="18"/>
        <v>6270</v>
      </c>
      <c r="AI96">
        <v>18</v>
      </c>
      <c r="AJ96" t="s">
        <v>232</v>
      </c>
      <c r="AK96" t="s">
        <v>229</v>
      </c>
      <c r="AL96" t="str">
        <f t="shared" si="20"/>
        <v>سوپروايزر آموزشيبخشهاي رواني ،سوختگي، ريوي و سل بيمارستانها و مراكز آموزشي درماني</v>
      </c>
      <c r="AN96">
        <v>648</v>
      </c>
      <c r="AO96">
        <v>54</v>
      </c>
      <c r="AP96">
        <v>35</v>
      </c>
    </row>
    <row r="97" spans="2:42" x14ac:dyDescent="0.3">
      <c r="B97" s="29" t="s">
        <v>759</v>
      </c>
      <c r="X97" t="str">
        <f t="shared" si="14"/>
        <v>درمان9مقدماتي</v>
      </c>
      <c r="Y97" t="s">
        <v>110</v>
      </c>
      <c r="Z97">
        <v>9</v>
      </c>
      <c r="AA97" t="s">
        <v>102</v>
      </c>
      <c r="AB97">
        <v>1.1000000000000001</v>
      </c>
      <c r="AC97">
        <v>1.5</v>
      </c>
      <c r="AD97">
        <v>4000</v>
      </c>
      <c r="AE97">
        <f t="shared" si="18"/>
        <v>6600</v>
      </c>
      <c r="AI97">
        <v>19</v>
      </c>
      <c r="AJ97" t="s">
        <v>232</v>
      </c>
      <c r="AK97" t="s">
        <v>227</v>
      </c>
      <c r="AL97" t="str">
        <f t="shared" si="20"/>
        <v>سوپروايزر آموزشيمراكز بهداشتي و درماني(زايشگاه و مركز فوريتهاي پزشكي)، بيمارستان ها و مراكز آموزشي درماني</v>
      </c>
      <c r="AN97">
        <v>468</v>
      </c>
      <c r="AO97">
        <v>39</v>
      </c>
      <c r="AP97">
        <v>25</v>
      </c>
    </row>
    <row r="98" spans="2:42" x14ac:dyDescent="0.3">
      <c r="B98" s="2"/>
      <c r="C98" s="30"/>
      <c r="X98" t="str">
        <f t="shared" si="14"/>
        <v>درمان10مقدماتي</v>
      </c>
      <c r="Y98" t="s">
        <v>110</v>
      </c>
      <c r="Z98">
        <v>10</v>
      </c>
      <c r="AA98" t="s">
        <v>102</v>
      </c>
      <c r="AB98">
        <v>1.1000000000000001</v>
      </c>
      <c r="AC98">
        <v>1.5</v>
      </c>
      <c r="AD98">
        <v>4200</v>
      </c>
      <c r="AE98">
        <f t="shared" si="18"/>
        <v>6930</v>
      </c>
      <c r="AI98">
        <v>20</v>
      </c>
      <c r="AJ98" t="s">
        <v>233</v>
      </c>
      <c r="AK98" t="s">
        <v>229</v>
      </c>
      <c r="AL98" t="str">
        <f t="shared" si="20"/>
        <v>سوپروايزر در گردشبخشهاي رواني ،سوختگي، ريوي و سل بيمارستانها و مراكز آموزشي درماني</v>
      </c>
      <c r="AN98">
        <v>648</v>
      </c>
      <c r="AO98">
        <v>54</v>
      </c>
      <c r="AP98">
        <v>35</v>
      </c>
    </row>
    <row r="99" spans="2:42" x14ac:dyDescent="0.3">
      <c r="B99" s="2" t="s">
        <v>760</v>
      </c>
      <c r="C99" s="2" t="s">
        <v>25</v>
      </c>
      <c r="X99" t="str">
        <f t="shared" si="14"/>
        <v>درمان11مقدماتي</v>
      </c>
      <c r="Y99" t="s">
        <v>110</v>
      </c>
      <c r="Z99">
        <v>11</v>
      </c>
      <c r="AA99" t="s">
        <v>102</v>
      </c>
      <c r="AB99">
        <v>1.1000000000000001</v>
      </c>
      <c r="AC99">
        <v>1.5</v>
      </c>
      <c r="AD99">
        <v>4400</v>
      </c>
      <c r="AE99">
        <f t="shared" si="18"/>
        <v>7260</v>
      </c>
      <c r="AI99">
        <v>21</v>
      </c>
      <c r="AJ99" t="s">
        <v>233</v>
      </c>
      <c r="AK99" t="s">
        <v>227</v>
      </c>
      <c r="AL99" t="str">
        <f t="shared" si="20"/>
        <v>سوپروايزر در گردشمراكز بهداشتي و درماني(زايشگاه و مركز فوريتهاي پزشكي)، بيمارستان ها و مراكز آموزشي درماني</v>
      </c>
      <c r="AN99">
        <v>468</v>
      </c>
      <c r="AO99">
        <v>39</v>
      </c>
      <c r="AP99">
        <v>25</v>
      </c>
    </row>
    <row r="100" spans="2:42" x14ac:dyDescent="0.3">
      <c r="B100" s="2" t="s">
        <v>761</v>
      </c>
      <c r="C100" s="2">
        <v>400</v>
      </c>
      <c r="X100" t="str">
        <f t="shared" ref="X100:X131" si="21">Y100&amp;Z100&amp;AA100</f>
        <v>درمان12مقدماتي</v>
      </c>
      <c r="Y100" t="s">
        <v>110</v>
      </c>
      <c r="Z100">
        <v>12</v>
      </c>
      <c r="AA100" t="s">
        <v>102</v>
      </c>
      <c r="AB100">
        <v>1.1000000000000001</v>
      </c>
      <c r="AC100">
        <v>1.5</v>
      </c>
      <c r="AD100">
        <v>4600</v>
      </c>
      <c r="AE100">
        <f t="shared" si="18"/>
        <v>7590</v>
      </c>
      <c r="AI100">
        <v>22</v>
      </c>
      <c r="AJ100" t="s">
        <v>235</v>
      </c>
      <c r="AK100" t="s">
        <v>234</v>
      </c>
      <c r="AL100" t="str">
        <f t="shared" si="20"/>
        <v>كارشناس پرستاري و ماماييدانشكده پرستاري و مامايي و آموزشكده پرستاري و مامايي</v>
      </c>
      <c r="AN100">
        <v>276</v>
      </c>
      <c r="AO100">
        <v>23</v>
      </c>
      <c r="AP100">
        <v>15</v>
      </c>
    </row>
    <row r="101" spans="2:42" x14ac:dyDescent="0.3">
      <c r="B101" s="2" t="s">
        <v>762</v>
      </c>
      <c r="C101" s="2">
        <v>600</v>
      </c>
      <c r="X101" t="str">
        <f t="shared" si="21"/>
        <v>درمان13مقدماتي</v>
      </c>
      <c r="Y101" t="s">
        <v>110</v>
      </c>
      <c r="Z101">
        <v>13</v>
      </c>
      <c r="AA101" t="s">
        <v>102</v>
      </c>
      <c r="AB101">
        <v>1.1000000000000001</v>
      </c>
      <c r="AC101">
        <v>1.5</v>
      </c>
      <c r="AD101">
        <v>4800</v>
      </c>
      <c r="AE101">
        <f t="shared" si="18"/>
        <v>7920</v>
      </c>
      <c r="AI101">
        <v>23</v>
      </c>
      <c r="AJ101" t="s">
        <v>236</v>
      </c>
      <c r="AK101" t="s">
        <v>229</v>
      </c>
      <c r="AL101" t="str">
        <f t="shared" si="20"/>
        <v>مدير خدمات پرستاريبخشهاي رواني ،سوختگي، ريوي و سل بيمارستانها و مراكز آموزشي درماني</v>
      </c>
      <c r="AN101">
        <v>648</v>
      </c>
      <c r="AO101">
        <v>54</v>
      </c>
      <c r="AP101">
        <v>35</v>
      </c>
    </row>
    <row r="102" spans="2:42" x14ac:dyDescent="0.3">
      <c r="B102" s="2" t="s">
        <v>763</v>
      </c>
      <c r="C102" s="2">
        <v>600</v>
      </c>
      <c r="X102" t="str">
        <f t="shared" si="21"/>
        <v>درمان14مقدماتي</v>
      </c>
      <c r="Y102" t="s">
        <v>110</v>
      </c>
      <c r="Z102">
        <v>14</v>
      </c>
      <c r="AA102" t="s">
        <v>102</v>
      </c>
      <c r="AB102">
        <v>1.1000000000000001</v>
      </c>
      <c r="AC102">
        <v>1.5</v>
      </c>
      <c r="AD102">
        <v>5000</v>
      </c>
      <c r="AE102">
        <f t="shared" si="18"/>
        <v>8250</v>
      </c>
      <c r="AI102">
        <v>24</v>
      </c>
      <c r="AJ102" t="s">
        <v>236</v>
      </c>
      <c r="AK102" t="s">
        <v>227</v>
      </c>
      <c r="AL102" t="str">
        <f t="shared" si="20"/>
        <v>مدير خدمات پرستاريمراكز بهداشتي و درماني(زايشگاه و مركز فوريتهاي پزشكي)، بيمارستان ها و مراكز آموزشي درماني</v>
      </c>
      <c r="AN102">
        <v>468</v>
      </c>
      <c r="AO102">
        <v>39</v>
      </c>
      <c r="AP102">
        <v>25</v>
      </c>
    </row>
    <row r="103" spans="2:42" x14ac:dyDescent="0.3">
      <c r="B103" s="2" t="s">
        <v>764</v>
      </c>
      <c r="C103" s="2">
        <v>900</v>
      </c>
      <c r="X103" t="str">
        <f t="shared" si="21"/>
        <v>درمان15مقدماتي</v>
      </c>
      <c r="Y103" t="s">
        <v>110</v>
      </c>
      <c r="Z103">
        <v>15</v>
      </c>
      <c r="AA103" t="s">
        <v>102</v>
      </c>
      <c r="AB103">
        <v>1.1000000000000001</v>
      </c>
      <c r="AC103">
        <v>1.5</v>
      </c>
      <c r="AD103">
        <v>5200</v>
      </c>
      <c r="AE103">
        <f t="shared" si="18"/>
        <v>8580.0000000000018</v>
      </c>
      <c r="AI103">
        <v>25</v>
      </c>
      <c r="AJ103" t="s">
        <v>238</v>
      </c>
      <c r="AK103" t="s">
        <v>237</v>
      </c>
      <c r="AL103" t="str">
        <f t="shared" si="20"/>
        <v>مديرمركزتوانبخشي و روانپزشكي شهيد مدرس</v>
      </c>
      <c r="AN103">
        <v>1000</v>
      </c>
      <c r="AO103">
        <v>85</v>
      </c>
      <c r="AP103">
        <v>55</v>
      </c>
    </row>
    <row r="104" spans="2:42" x14ac:dyDescent="0.3">
      <c r="B104" s="2" t="s">
        <v>765</v>
      </c>
      <c r="C104" s="2">
        <v>700</v>
      </c>
      <c r="X104" t="str">
        <f t="shared" si="21"/>
        <v>درمان16مقدماتي</v>
      </c>
      <c r="Y104" t="s">
        <v>110</v>
      </c>
      <c r="Z104">
        <v>16</v>
      </c>
      <c r="AA104" t="s">
        <v>102</v>
      </c>
      <c r="AB104">
        <v>1.1000000000000001</v>
      </c>
      <c r="AC104">
        <v>1.5</v>
      </c>
      <c r="AD104">
        <v>5400</v>
      </c>
      <c r="AE104">
        <f t="shared" si="18"/>
        <v>8910.0000000000018</v>
      </c>
      <c r="AI104">
        <v>26</v>
      </c>
      <c r="AJ104" t="s">
        <v>240</v>
      </c>
      <c r="AK104" t="s">
        <v>239</v>
      </c>
      <c r="AL104" t="str">
        <f t="shared" si="20"/>
        <v>مدير و كارشناس مديريت پرستاريمعاونت درمان</v>
      </c>
      <c r="AN104">
        <v>180</v>
      </c>
      <c r="AO104">
        <v>15</v>
      </c>
      <c r="AP104">
        <v>10</v>
      </c>
    </row>
    <row r="105" spans="2:42" x14ac:dyDescent="0.3">
      <c r="B105" s="2" t="s">
        <v>766</v>
      </c>
      <c r="C105" s="2">
        <v>800</v>
      </c>
      <c r="X105" t="str">
        <f t="shared" si="21"/>
        <v>درمانطبقات جدول</v>
      </c>
      <c r="Y105" t="s">
        <v>110</v>
      </c>
      <c r="Z105" t="s">
        <v>101</v>
      </c>
      <c r="AB105">
        <v>1.1000000000000001</v>
      </c>
      <c r="AC105">
        <v>1.5</v>
      </c>
      <c r="AE105">
        <f t="shared" si="18"/>
        <v>0</v>
      </c>
    </row>
    <row r="106" spans="2:42" x14ac:dyDescent="0.3">
      <c r="B106" s="2" t="s">
        <v>767</v>
      </c>
      <c r="C106" s="2">
        <v>600</v>
      </c>
      <c r="X106" t="str">
        <f t="shared" si="21"/>
        <v>درمان1پايه</v>
      </c>
      <c r="Y106" t="s">
        <v>110</v>
      </c>
      <c r="Z106">
        <v>1</v>
      </c>
      <c r="AA106" t="s">
        <v>103</v>
      </c>
      <c r="AB106">
        <v>1.1000000000000001</v>
      </c>
      <c r="AC106">
        <v>1.5</v>
      </c>
      <c r="AD106">
        <v>2650</v>
      </c>
      <c r="AE106">
        <f t="shared" ref="AE106:AE137" si="22">ROUND((AD106*AB106)*AC106,0)</f>
        <v>4373</v>
      </c>
    </row>
    <row r="107" spans="2:42" ht="14.4" customHeight="1" x14ac:dyDescent="0.3">
      <c r="B107" s="2" t="s">
        <v>109</v>
      </c>
      <c r="C107" s="2">
        <v>0</v>
      </c>
      <c r="X107" t="str">
        <f t="shared" si="21"/>
        <v>درمان2پايه</v>
      </c>
      <c r="Y107" t="s">
        <v>110</v>
      </c>
      <c r="Z107">
        <v>2</v>
      </c>
      <c r="AA107" t="s">
        <v>103</v>
      </c>
      <c r="AB107">
        <v>1.1000000000000001</v>
      </c>
      <c r="AC107">
        <v>1.5</v>
      </c>
      <c r="AD107">
        <v>2850</v>
      </c>
      <c r="AE107">
        <f t="shared" si="22"/>
        <v>4703</v>
      </c>
      <c r="AI107" t="s">
        <v>58</v>
      </c>
      <c r="AJ107" t="s">
        <v>180</v>
      </c>
      <c r="AK107" t="s">
        <v>179</v>
      </c>
      <c r="AL107" t="str">
        <f>AJ107&amp;AK107</f>
        <v>عناوين پست هاي سازمانيمحل خدمت</v>
      </c>
      <c r="AM107" t="s">
        <v>174</v>
      </c>
      <c r="AN107" t="s">
        <v>175</v>
      </c>
      <c r="AO107" t="s">
        <v>176</v>
      </c>
      <c r="AP107" t="s">
        <v>176</v>
      </c>
    </row>
    <row r="108" spans="2:42" x14ac:dyDescent="0.3">
      <c r="C108" s="2">
        <v>0</v>
      </c>
      <c r="X108" t="str">
        <f t="shared" si="21"/>
        <v>درمان3پايه</v>
      </c>
      <c r="Y108" t="s">
        <v>110</v>
      </c>
      <c r="Z108">
        <v>3</v>
      </c>
      <c r="AA108" t="s">
        <v>103</v>
      </c>
      <c r="AB108">
        <v>1.1000000000000001</v>
      </c>
      <c r="AC108">
        <v>1.5</v>
      </c>
      <c r="AD108">
        <v>3050</v>
      </c>
      <c r="AE108">
        <f t="shared" si="22"/>
        <v>5033</v>
      </c>
      <c r="AO108" t="s">
        <v>177</v>
      </c>
      <c r="AP108" t="s">
        <v>178</v>
      </c>
    </row>
    <row r="109" spans="2:42" ht="15" customHeight="1" x14ac:dyDescent="0.3">
      <c r="X109" t="str">
        <f t="shared" si="21"/>
        <v>درمان4پايه</v>
      </c>
      <c r="Y109" t="s">
        <v>110</v>
      </c>
      <c r="Z109">
        <v>4</v>
      </c>
      <c r="AA109" t="s">
        <v>103</v>
      </c>
      <c r="AB109">
        <v>1.1000000000000001</v>
      </c>
      <c r="AC109">
        <v>1.5</v>
      </c>
      <c r="AD109">
        <v>3250</v>
      </c>
      <c r="AE109">
        <f t="shared" si="22"/>
        <v>5363</v>
      </c>
      <c r="AP109" t="s">
        <v>241</v>
      </c>
    </row>
    <row r="110" spans="2:42" x14ac:dyDescent="0.3">
      <c r="X110" t="str">
        <f t="shared" si="21"/>
        <v>درمان5پايه</v>
      </c>
      <c r="Y110" t="s">
        <v>110</v>
      </c>
      <c r="Z110">
        <v>5</v>
      </c>
      <c r="AA110" t="s">
        <v>103</v>
      </c>
      <c r="AB110">
        <v>1.1000000000000001</v>
      </c>
      <c r="AC110">
        <v>1.5</v>
      </c>
      <c r="AD110">
        <v>3450</v>
      </c>
      <c r="AE110">
        <f t="shared" si="22"/>
        <v>5693</v>
      </c>
      <c r="AI110">
        <v>1</v>
      </c>
      <c r="AJ110" t="s">
        <v>243</v>
      </c>
      <c r="AK110" t="s">
        <v>242</v>
      </c>
      <c r="AL110" t="str">
        <f t="shared" ref="AL110:AL111" si="23">AJ110&amp;AK110</f>
        <v>پزشكمراكز بهداشت استان(معاونت بهداشتي)</v>
      </c>
      <c r="AN110">
        <v>372</v>
      </c>
      <c r="AO110">
        <v>31</v>
      </c>
      <c r="AP110">
        <v>20</v>
      </c>
    </row>
    <row r="111" spans="2:42" ht="45.6" customHeight="1" x14ac:dyDescent="0.3">
      <c r="X111" t="str">
        <f t="shared" si="21"/>
        <v>درمان6پايه</v>
      </c>
      <c r="Y111" t="s">
        <v>110</v>
      </c>
      <c r="Z111">
        <v>6</v>
      </c>
      <c r="AA111" t="s">
        <v>103</v>
      </c>
      <c r="AB111">
        <v>1.1000000000000001</v>
      </c>
      <c r="AC111">
        <v>1.5</v>
      </c>
      <c r="AD111">
        <v>3650</v>
      </c>
      <c r="AE111">
        <f t="shared" si="22"/>
        <v>6023</v>
      </c>
      <c r="AI111">
        <v>2</v>
      </c>
      <c r="AJ111" t="s">
        <v>246</v>
      </c>
      <c r="AK111" t="s">
        <v>193</v>
      </c>
      <c r="AL111" t="str">
        <f t="shared" si="23"/>
        <v>پزشك (راهنماي بيماران)(اتاق فرمان)مركز اورژانس و فوريتهاي پزشكي</v>
      </c>
      <c r="AM111" t="s">
        <v>244</v>
      </c>
      <c r="AN111">
        <v>468</v>
      </c>
      <c r="AO111">
        <v>39</v>
      </c>
      <c r="AP111">
        <v>25</v>
      </c>
    </row>
    <row r="112" spans="2:42" x14ac:dyDescent="0.3">
      <c r="X112" t="str">
        <f t="shared" si="21"/>
        <v>درمان7پايه</v>
      </c>
      <c r="Y112" t="s">
        <v>110</v>
      </c>
      <c r="Z112">
        <v>7</v>
      </c>
      <c r="AA112" t="s">
        <v>103</v>
      </c>
      <c r="AB112">
        <v>1.1000000000000001</v>
      </c>
      <c r="AC112">
        <v>1.5</v>
      </c>
      <c r="AD112">
        <v>3850</v>
      </c>
      <c r="AE112">
        <f t="shared" si="22"/>
        <v>6353</v>
      </c>
      <c r="AM112" t="s">
        <v>245</v>
      </c>
    </row>
    <row r="113" spans="24:42" x14ac:dyDescent="0.3">
      <c r="X113" t="str">
        <f t="shared" si="21"/>
        <v>درمان8پايه</v>
      </c>
      <c r="Y113" t="s">
        <v>110</v>
      </c>
      <c r="Z113">
        <v>8</v>
      </c>
      <c r="AA113" t="s">
        <v>103</v>
      </c>
      <c r="AB113">
        <v>1.1000000000000001</v>
      </c>
      <c r="AC113">
        <v>1.5</v>
      </c>
      <c r="AD113">
        <v>4050</v>
      </c>
      <c r="AE113">
        <f t="shared" si="22"/>
        <v>6683</v>
      </c>
      <c r="AM113" t="s">
        <v>190</v>
      </c>
    </row>
    <row r="114" spans="24:42" x14ac:dyDescent="0.3">
      <c r="X114" t="str">
        <f t="shared" si="21"/>
        <v>درمان9پايه</v>
      </c>
      <c r="Y114" t="s">
        <v>110</v>
      </c>
      <c r="Z114">
        <v>9</v>
      </c>
      <c r="AA114" t="s">
        <v>103</v>
      </c>
      <c r="AB114">
        <v>1.1000000000000001</v>
      </c>
      <c r="AC114">
        <v>1.5</v>
      </c>
      <c r="AD114">
        <v>4250</v>
      </c>
      <c r="AE114">
        <f t="shared" si="22"/>
        <v>7013</v>
      </c>
      <c r="AM114" t="s">
        <v>191</v>
      </c>
    </row>
    <row r="115" spans="24:42" x14ac:dyDescent="0.3">
      <c r="X115" t="str">
        <f t="shared" si="21"/>
        <v>درمان10پايه</v>
      </c>
      <c r="Y115" t="s">
        <v>110</v>
      </c>
      <c r="Z115">
        <v>10</v>
      </c>
      <c r="AA115" t="s">
        <v>103</v>
      </c>
      <c r="AB115">
        <v>1.1000000000000001</v>
      </c>
      <c r="AC115">
        <v>1.5</v>
      </c>
      <c r="AD115">
        <v>4450</v>
      </c>
      <c r="AE115">
        <f t="shared" si="22"/>
        <v>7343</v>
      </c>
      <c r="AM115" t="s">
        <v>192</v>
      </c>
    </row>
    <row r="116" spans="24:42" x14ac:dyDescent="0.3">
      <c r="X116" t="str">
        <f t="shared" si="21"/>
        <v>درمان11پايه</v>
      </c>
      <c r="Y116" t="s">
        <v>110</v>
      </c>
      <c r="Z116">
        <v>11</v>
      </c>
      <c r="AA116" t="s">
        <v>103</v>
      </c>
      <c r="AB116">
        <v>1.1000000000000001</v>
      </c>
      <c r="AC116">
        <v>1.5</v>
      </c>
      <c r="AD116">
        <v>4650</v>
      </c>
      <c r="AE116">
        <f t="shared" si="22"/>
        <v>7673</v>
      </c>
      <c r="AI116">
        <v>3</v>
      </c>
      <c r="AJ116" t="s">
        <v>248</v>
      </c>
      <c r="AK116" t="s">
        <v>247</v>
      </c>
      <c r="AL116" t="str">
        <f t="shared" ref="AL116:AL122" si="24">AJ116&amp;AK116</f>
        <v>پزشك عمومياورژانس مركز آموزشي درماني امام موسي كاظم(ع)</v>
      </c>
      <c r="AN116">
        <v>1000</v>
      </c>
      <c r="AO116">
        <v>100</v>
      </c>
      <c r="AP116">
        <v>65</v>
      </c>
    </row>
    <row r="117" spans="24:42" x14ac:dyDescent="0.3">
      <c r="X117" t="str">
        <f t="shared" si="21"/>
        <v>درمان12پايه</v>
      </c>
      <c r="Y117" t="s">
        <v>110</v>
      </c>
      <c r="Z117">
        <v>12</v>
      </c>
      <c r="AA117" t="s">
        <v>103</v>
      </c>
      <c r="AB117">
        <v>1.1000000000000001</v>
      </c>
      <c r="AC117">
        <v>1.5</v>
      </c>
      <c r="AD117">
        <v>4850</v>
      </c>
      <c r="AE117">
        <f t="shared" si="22"/>
        <v>8003</v>
      </c>
      <c r="AI117">
        <v>4</v>
      </c>
      <c r="AJ117" t="s">
        <v>248</v>
      </c>
      <c r="AK117" t="s">
        <v>682</v>
      </c>
      <c r="AL117" t="str">
        <f t="shared" si="24"/>
        <v>پزشك عموميبخش مراقبتهاي ويژه نوزادان (NICU)</v>
      </c>
      <c r="AN117">
        <v>1000</v>
      </c>
      <c r="AO117">
        <v>85</v>
      </c>
      <c r="AP117">
        <v>55</v>
      </c>
    </row>
    <row r="118" spans="24:42" x14ac:dyDescent="0.3">
      <c r="X118" t="str">
        <f t="shared" si="21"/>
        <v>درمان13پايه</v>
      </c>
      <c r="Y118" t="s">
        <v>110</v>
      </c>
      <c r="Z118">
        <v>13</v>
      </c>
      <c r="AA118" t="s">
        <v>103</v>
      </c>
      <c r="AB118">
        <v>1.1000000000000001</v>
      </c>
      <c r="AC118">
        <v>1.5</v>
      </c>
      <c r="AD118">
        <v>5050</v>
      </c>
      <c r="AE118">
        <f t="shared" si="22"/>
        <v>8333</v>
      </c>
      <c r="AI118">
        <v>5</v>
      </c>
      <c r="AJ118" t="s">
        <v>248</v>
      </c>
      <c r="AK118" t="s">
        <v>182</v>
      </c>
      <c r="AL118" t="str">
        <f t="shared" si="24"/>
        <v>پزشك عموميبيمارستانها و مراكز آموزشي درماني</v>
      </c>
      <c r="AN118">
        <v>744</v>
      </c>
      <c r="AO118">
        <v>62</v>
      </c>
      <c r="AP118">
        <v>40</v>
      </c>
    </row>
    <row r="119" spans="24:42" x14ac:dyDescent="0.3">
      <c r="X119" t="str">
        <f t="shared" si="21"/>
        <v>درمان14پايه</v>
      </c>
      <c r="Y119" t="s">
        <v>110</v>
      </c>
      <c r="Z119">
        <v>14</v>
      </c>
      <c r="AA119" t="s">
        <v>103</v>
      </c>
      <c r="AB119">
        <v>1.1000000000000001</v>
      </c>
      <c r="AC119">
        <v>1.5</v>
      </c>
      <c r="AD119">
        <v>5250</v>
      </c>
      <c r="AE119">
        <f t="shared" si="22"/>
        <v>8663</v>
      </c>
      <c r="AI119">
        <v>6</v>
      </c>
      <c r="AJ119" t="s">
        <v>248</v>
      </c>
      <c r="AK119" t="s">
        <v>249</v>
      </c>
      <c r="AL119" t="str">
        <f t="shared" si="24"/>
        <v>پزشك عموميدرمانگاه ها و مراكز بهداشتي و درماني</v>
      </c>
      <c r="AN119">
        <v>648</v>
      </c>
      <c r="AO119">
        <v>54</v>
      </c>
      <c r="AP119">
        <v>35</v>
      </c>
    </row>
    <row r="120" spans="24:42" x14ac:dyDescent="0.3">
      <c r="X120" t="str">
        <f t="shared" si="21"/>
        <v>درمان15پايه</v>
      </c>
      <c r="Y120" t="s">
        <v>110</v>
      </c>
      <c r="Z120">
        <v>15</v>
      </c>
      <c r="AA120" t="s">
        <v>103</v>
      </c>
      <c r="AB120">
        <v>1.1000000000000001</v>
      </c>
      <c r="AC120">
        <v>1.5</v>
      </c>
      <c r="AD120">
        <v>5450</v>
      </c>
      <c r="AE120">
        <f t="shared" si="22"/>
        <v>8993</v>
      </c>
      <c r="AI120">
        <v>7</v>
      </c>
      <c r="AJ120" t="s">
        <v>248</v>
      </c>
      <c r="AK120" t="s">
        <v>250</v>
      </c>
      <c r="AL120" t="str">
        <f t="shared" si="24"/>
        <v>پزشك عموميمركز توانبخشي و روانپزشكي شهيد مدرس و مركز آموزشي درماني فارابي</v>
      </c>
      <c r="AN120">
        <v>1000</v>
      </c>
      <c r="AO120">
        <v>85</v>
      </c>
      <c r="AP120">
        <v>55</v>
      </c>
    </row>
    <row r="121" spans="24:42" x14ac:dyDescent="0.3">
      <c r="X121" t="str">
        <f t="shared" si="21"/>
        <v>درمان16پايه</v>
      </c>
      <c r="Y121" t="s">
        <v>110</v>
      </c>
      <c r="Z121">
        <v>16</v>
      </c>
      <c r="AA121" t="s">
        <v>103</v>
      </c>
      <c r="AB121">
        <v>1.1000000000000001</v>
      </c>
      <c r="AC121">
        <v>1.5</v>
      </c>
      <c r="AD121">
        <v>5650</v>
      </c>
      <c r="AE121">
        <f t="shared" si="22"/>
        <v>9323</v>
      </c>
      <c r="AI121">
        <v>8</v>
      </c>
      <c r="AJ121" t="s">
        <v>252</v>
      </c>
      <c r="AK121" t="s">
        <v>249</v>
      </c>
      <c r="AL121" t="str">
        <f t="shared" si="24"/>
        <v>پزشك عمومي (رئيس مركز)درمانگاه ها و مراكز بهداشتي و درماني</v>
      </c>
      <c r="AM121" t="s">
        <v>251</v>
      </c>
      <c r="AN121">
        <v>468</v>
      </c>
      <c r="AO121">
        <v>39</v>
      </c>
      <c r="AP121">
        <v>25</v>
      </c>
    </row>
    <row r="122" spans="24:42" x14ac:dyDescent="0.3">
      <c r="X122" t="str">
        <f t="shared" si="21"/>
        <v>درمانطبقات جدول</v>
      </c>
      <c r="Y122" t="s">
        <v>110</v>
      </c>
      <c r="Z122" t="s">
        <v>101</v>
      </c>
      <c r="AB122">
        <v>1.1000000000000001</v>
      </c>
      <c r="AC122">
        <v>1.5</v>
      </c>
      <c r="AE122">
        <f t="shared" si="22"/>
        <v>0</v>
      </c>
      <c r="AI122">
        <v>9</v>
      </c>
      <c r="AJ122" t="s">
        <v>253</v>
      </c>
      <c r="AK122" t="s">
        <v>211</v>
      </c>
      <c r="AL122" t="str">
        <f t="shared" si="24"/>
        <v>پزشكان اپيدميولوژيستمراكز بهداشتي درماني</v>
      </c>
      <c r="AN122">
        <v>468</v>
      </c>
      <c r="AO122">
        <v>39</v>
      </c>
      <c r="AP122">
        <v>25</v>
      </c>
    </row>
    <row r="123" spans="24:42" ht="15" customHeight="1" x14ac:dyDescent="0.3">
      <c r="X123" t="str">
        <f t="shared" si="21"/>
        <v>درمان1ارشد</v>
      </c>
      <c r="Y123" t="s">
        <v>110</v>
      </c>
      <c r="Z123">
        <v>1</v>
      </c>
      <c r="AA123" t="s">
        <v>104</v>
      </c>
      <c r="AB123">
        <v>1.1000000000000001</v>
      </c>
      <c r="AC123">
        <v>1.5</v>
      </c>
      <c r="AD123" t="s">
        <v>107</v>
      </c>
      <c r="AE123" t="e">
        <f t="shared" si="22"/>
        <v>#VALUE!</v>
      </c>
      <c r="AP123" t="s">
        <v>254</v>
      </c>
    </row>
    <row r="124" spans="24:42" x14ac:dyDescent="0.3">
      <c r="X124" t="str">
        <f t="shared" si="21"/>
        <v>درمان2ارشد</v>
      </c>
      <c r="Y124" t="s">
        <v>110</v>
      </c>
      <c r="Z124">
        <v>2</v>
      </c>
      <c r="AA124" t="s">
        <v>104</v>
      </c>
      <c r="AB124">
        <v>1.1000000000000001</v>
      </c>
      <c r="AC124">
        <v>1.5</v>
      </c>
      <c r="AD124" t="s">
        <v>107</v>
      </c>
      <c r="AE124" t="e">
        <f t="shared" si="22"/>
        <v>#VALUE!</v>
      </c>
      <c r="AI124">
        <v>1</v>
      </c>
      <c r="AJ124" t="s">
        <v>255</v>
      </c>
      <c r="AK124" t="s">
        <v>703</v>
      </c>
      <c r="AL124" t="str">
        <f t="shared" ref="AL124:AL126" si="25">AJ124&amp;AK124</f>
        <v>پزشك متخصصبخشهاي سنگ شكن و فيزيوتراپي بيمارستانها و مراكز آموزشي درماني</v>
      </c>
      <c r="AN124">
        <v>468</v>
      </c>
      <c r="AO124">
        <v>39</v>
      </c>
      <c r="AP124">
        <v>25</v>
      </c>
    </row>
    <row r="125" spans="24:42" x14ac:dyDescent="0.3">
      <c r="X125" t="str">
        <f t="shared" si="21"/>
        <v>درمان3ارشد</v>
      </c>
      <c r="Y125" t="s">
        <v>110</v>
      </c>
      <c r="Z125">
        <v>3</v>
      </c>
      <c r="AA125" t="s">
        <v>104</v>
      </c>
      <c r="AB125">
        <v>1.1000000000000001</v>
      </c>
      <c r="AC125">
        <v>1.5</v>
      </c>
      <c r="AD125" t="s">
        <v>107</v>
      </c>
      <c r="AE125" t="e">
        <f t="shared" si="22"/>
        <v>#VALUE!</v>
      </c>
      <c r="AI125">
        <v>2</v>
      </c>
      <c r="AJ125" t="s">
        <v>255</v>
      </c>
      <c r="AK125" t="s">
        <v>256</v>
      </c>
      <c r="AL125" t="str">
        <f t="shared" si="25"/>
        <v>پزشك متخصصواحدهاي برونگوسكوپي، آندوسكوپي و كلونوسكوپي</v>
      </c>
      <c r="AN125">
        <v>648</v>
      </c>
      <c r="AO125">
        <v>54</v>
      </c>
      <c r="AP125">
        <v>35</v>
      </c>
    </row>
    <row r="126" spans="24:42" x14ac:dyDescent="0.3">
      <c r="X126" t="str">
        <f t="shared" si="21"/>
        <v>درمان4ارشد</v>
      </c>
      <c r="Y126" t="s">
        <v>110</v>
      </c>
      <c r="Z126">
        <v>4</v>
      </c>
      <c r="AA126" t="s">
        <v>104</v>
      </c>
      <c r="AB126">
        <v>1.1000000000000001</v>
      </c>
      <c r="AC126">
        <v>1.5</v>
      </c>
      <c r="AD126">
        <v>3600</v>
      </c>
      <c r="AE126">
        <f t="shared" si="22"/>
        <v>5940</v>
      </c>
      <c r="AI126">
        <v>3</v>
      </c>
      <c r="AJ126" t="s">
        <v>255</v>
      </c>
      <c r="AK126" t="s">
        <v>206</v>
      </c>
      <c r="AL126" t="str">
        <f t="shared" si="25"/>
        <v>پزشك متخصصبخشهاي آنژيوگرافي و شيمي درماني</v>
      </c>
      <c r="AN126">
        <v>744</v>
      </c>
      <c r="AO126">
        <v>62</v>
      </c>
      <c r="AP126">
        <v>40</v>
      </c>
    </row>
    <row r="127" spans="24:42" x14ac:dyDescent="0.3">
      <c r="X127" t="str">
        <f t="shared" si="21"/>
        <v>درمان5ارشد</v>
      </c>
      <c r="Y127" t="s">
        <v>110</v>
      </c>
      <c r="Z127">
        <v>5</v>
      </c>
      <c r="AA127" t="s">
        <v>104</v>
      </c>
      <c r="AB127">
        <v>1.1000000000000001</v>
      </c>
      <c r="AC127">
        <v>1.5</v>
      </c>
      <c r="AD127">
        <v>3800</v>
      </c>
      <c r="AE127">
        <f t="shared" si="22"/>
        <v>6270</v>
      </c>
    </row>
    <row r="128" spans="24:42" x14ac:dyDescent="0.3">
      <c r="X128" t="str">
        <f t="shared" si="21"/>
        <v>درمان6ارشد</v>
      </c>
      <c r="Y128" t="s">
        <v>110</v>
      </c>
      <c r="Z128">
        <v>6</v>
      </c>
      <c r="AA128" t="s">
        <v>104</v>
      </c>
      <c r="AB128">
        <v>1.1000000000000001</v>
      </c>
      <c r="AC128">
        <v>1.5</v>
      </c>
      <c r="AD128">
        <v>4000</v>
      </c>
      <c r="AE128">
        <f t="shared" si="22"/>
        <v>6600</v>
      </c>
    </row>
    <row r="129" spans="24:42" ht="14.4" customHeight="1" x14ac:dyDescent="0.3">
      <c r="X129" t="str">
        <f t="shared" si="21"/>
        <v>درمان7ارشد</v>
      </c>
      <c r="Y129" t="s">
        <v>110</v>
      </c>
      <c r="Z129">
        <v>7</v>
      </c>
      <c r="AA129" t="s">
        <v>104</v>
      </c>
      <c r="AB129">
        <v>1.1000000000000001</v>
      </c>
      <c r="AC129">
        <v>1.5</v>
      </c>
      <c r="AD129">
        <v>4200</v>
      </c>
      <c r="AE129">
        <f t="shared" si="22"/>
        <v>6930</v>
      </c>
      <c r="AI129" t="s">
        <v>58</v>
      </c>
      <c r="AJ129" t="s">
        <v>180</v>
      </c>
      <c r="AK129" t="s">
        <v>179</v>
      </c>
      <c r="AL129" t="str">
        <f>AJ129&amp;AK129</f>
        <v>عناوين پست هاي سازمانيمحل خدمت</v>
      </c>
      <c r="AM129" t="s">
        <v>174</v>
      </c>
      <c r="AN129" t="s">
        <v>175</v>
      </c>
      <c r="AO129" t="s">
        <v>176</v>
      </c>
      <c r="AP129" t="s">
        <v>176</v>
      </c>
    </row>
    <row r="130" spans="24:42" x14ac:dyDescent="0.3">
      <c r="X130" t="str">
        <f t="shared" si="21"/>
        <v>درمان8ارشد</v>
      </c>
      <c r="Y130" t="s">
        <v>110</v>
      </c>
      <c r="Z130">
        <v>8</v>
      </c>
      <c r="AA130" t="s">
        <v>104</v>
      </c>
      <c r="AB130">
        <v>1.1000000000000001</v>
      </c>
      <c r="AC130">
        <v>1.5</v>
      </c>
      <c r="AD130">
        <v>4400</v>
      </c>
      <c r="AE130">
        <f t="shared" si="22"/>
        <v>7260</v>
      </c>
      <c r="AO130" t="s">
        <v>177</v>
      </c>
      <c r="AP130" t="s">
        <v>178</v>
      </c>
    </row>
    <row r="131" spans="24:42" ht="15" customHeight="1" x14ac:dyDescent="0.3">
      <c r="X131" t="str">
        <f t="shared" si="21"/>
        <v>درمان9ارشد</v>
      </c>
      <c r="Y131" t="s">
        <v>110</v>
      </c>
      <c r="Z131">
        <v>9</v>
      </c>
      <c r="AA131" t="s">
        <v>104</v>
      </c>
      <c r="AB131">
        <v>1.1000000000000001</v>
      </c>
      <c r="AC131">
        <v>1.5</v>
      </c>
      <c r="AD131">
        <v>4600</v>
      </c>
      <c r="AE131">
        <f t="shared" si="22"/>
        <v>7590</v>
      </c>
      <c r="AM131" t="s">
        <v>254</v>
      </c>
    </row>
    <row r="132" spans="24:42" x14ac:dyDescent="0.3">
      <c r="X132" t="str">
        <f t="shared" ref="X132:X163" si="26">Y132&amp;Z132&amp;AA132</f>
        <v>درمان10ارشد</v>
      </c>
      <c r="Y132" t="s">
        <v>110</v>
      </c>
      <c r="Z132">
        <v>10</v>
      </c>
      <c r="AA132" t="s">
        <v>104</v>
      </c>
      <c r="AB132">
        <v>1.1000000000000001</v>
      </c>
      <c r="AC132">
        <v>1.5</v>
      </c>
      <c r="AD132">
        <v>4800</v>
      </c>
      <c r="AE132">
        <f t="shared" si="22"/>
        <v>7920</v>
      </c>
      <c r="AI132">
        <v>4</v>
      </c>
      <c r="AJ132" t="s">
        <v>255</v>
      </c>
      <c r="AK132" t="s">
        <v>700</v>
      </c>
      <c r="AL132" t="str">
        <f>AJ132&amp;AK132</f>
        <v>پزشك متخصصبخشهاي تخصصي پوست، گوش و حلق و بيني، مغز و اعصاب، پيوند ،</v>
      </c>
      <c r="AN132">
        <v>840</v>
      </c>
      <c r="AO132">
        <v>70</v>
      </c>
      <c r="AP132">
        <v>45</v>
      </c>
    </row>
    <row r="133" spans="24:42" x14ac:dyDescent="0.3">
      <c r="X133" t="str">
        <f t="shared" si="26"/>
        <v>درمان11ارشد</v>
      </c>
      <c r="Y133" t="s">
        <v>110</v>
      </c>
      <c r="Z133">
        <v>11</v>
      </c>
      <c r="AA133" t="s">
        <v>104</v>
      </c>
      <c r="AB133">
        <v>1.1000000000000001</v>
      </c>
      <c r="AC133">
        <v>1.5</v>
      </c>
      <c r="AD133">
        <v>5000</v>
      </c>
      <c r="AE133">
        <f t="shared" si="22"/>
        <v>8250</v>
      </c>
    </row>
    <row r="134" spans="24:42" x14ac:dyDescent="0.3">
      <c r="X134" t="str">
        <f t="shared" si="26"/>
        <v>درمان12ارشد</v>
      </c>
      <c r="Y134" t="s">
        <v>110</v>
      </c>
      <c r="Z134">
        <v>12</v>
      </c>
      <c r="AA134" t="s">
        <v>104</v>
      </c>
      <c r="AB134">
        <v>1.1000000000000001</v>
      </c>
      <c r="AC134">
        <v>1.5</v>
      </c>
      <c r="AD134">
        <v>5200</v>
      </c>
      <c r="AE134">
        <f t="shared" si="22"/>
        <v>8580</v>
      </c>
      <c r="AI134">
        <v>5</v>
      </c>
      <c r="AJ134" t="s">
        <v>255</v>
      </c>
      <c r="AK134" t="s">
        <v>698</v>
      </c>
      <c r="AL134" t="str">
        <f>AJ134&amp;AK134</f>
        <v>پزشك متخصصبخشهاي POST ICU ، POST CCU، شيمي درماني (ويژه كودكان</v>
      </c>
      <c r="AN134">
        <v>924</v>
      </c>
      <c r="AO134">
        <v>77</v>
      </c>
      <c r="AP134">
        <v>50</v>
      </c>
    </row>
    <row r="135" spans="24:42" x14ac:dyDescent="0.3">
      <c r="X135" t="str">
        <f t="shared" si="26"/>
        <v>درمان13ارشد</v>
      </c>
      <c r="Y135" t="s">
        <v>110</v>
      </c>
      <c r="Z135">
        <v>13</v>
      </c>
      <c r="AA135" t="s">
        <v>104</v>
      </c>
      <c r="AB135">
        <v>1.1000000000000001</v>
      </c>
      <c r="AC135">
        <v>1.5</v>
      </c>
      <c r="AD135">
        <v>5400</v>
      </c>
      <c r="AE135">
        <f t="shared" si="22"/>
        <v>8910</v>
      </c>
    </row>
    <row r="136" spans="24:42" x14ac:dyDescent="0.3">
      <c r="X136" t="str">
        <f t="shared" si="26"/>
        <v>درمان14ارشد</v>
      </c>
      <c r="Y136" t="s">
        <v>110</v>
      </c>
      <c r="Z136">
        <v>14</v>
      </c>
      <c r="AA136" t="s">
        <v>104</v>
      </c>
      <c r="AB136">
        <v>1.1000000000000001</v>
      </c>
      <c r="AC136">
        <v>1.5</v>
      </c>
      <c r="AD136">
        <v>5600</v>
      </c>
      <c r="AE136">
        <f t="shared" si="22"/>
        <v>9240</v>
      </c>
      <c r="AI136">
        <v>6</v>
      </c>
      <c r="AJ136" t="s">
        <v>255</v>
      </c>
      <c r="AK136" t="s">
        <v>702</v>
      </c>
      <c r="AL136" t="str">
        <f t="shared" ref="AL136:AL137" si="27">AJ136&amp;AK136</f>
        <v>پزشك متخصصاتاق عمل، بخشهاي دياليز، عفوني، سرطان،CCU ، ICU ، مراقبتهاي ويژه نوزادان (NICU) ، آنكولوژي و اورژانس سوانح (تروما()admit )</v>
      </c>
      <c r="AN136">
        <v>1000</v>
      </c>
      <c r="AO136">
        <v>85</v>
      </c>
      <c r="AP136">
        <v>55</v>
      </c>
    </row>
    <row r="137" spans="24:42" x14ac:dyDescent="0.3">
      <c r="X137" t="str">
        <f t="shared" si="26"/>
        <v>درمان15ارشد</v>
      </c>
      <c r="Y137" t="s">
        <v>110</v>
      </c>
      <c r="Z137">
        <v>15</v>
      </c>
      <c r="AA137" t="s">
        <v>104</v>
      </c>
      <c r="AB137">
        <v>1.1000000000000001</v>
      </c>
      <c r="AC137">
        <v>1.5</v>
      </c>
      <c r="AD137">
        <v>5800</v>
      </c>
      <c r="AE137">
        <f t="shared" si="22"/>
        <v>9570</v>
      </c>
      <c r="AI137">
        <v>7</v>
      </c>
      <c r="AJ137" t="s">
        <v>255</v>
      </c>
      <c r="AK137" t="s">
        <v>704</v>
      </c>
      <c r="AL137" t="str">
        <f t="shared" si="27"/>
        <v>پزشك متخصصبخشهاي ريوي و سل بيمارستانها و مراكز آموزشي درماني و كليه بخشهاي</v>
      </c>
      <c r="AN137">
        <v>1000</v>
      </c>
      <c r="AO137">
        <v>100</v>
      </c>
      <c r="AP137">
        <v>65</v>
      </c>
    </row>
    <row r="138" spans="24:42" x14ac:dyDescent="0.3">
      <c r="X138" t="str">
        <f t="shared" si="26"/>
        <v>درمان16ارشد</v>
      </c>
      <c r="Y138" t="s">
        <v>110</v>
      </c>
      <c r="Z138">
        <v>16</v>
      </c>
      <c r="AA138" t="s">
        <v>104</v>
      </c>
      <c r="AB138">
        <v>1.1000000000000001</v>
      </c>
      <c r="AC138">
        <v>1.5</v>
      </c>
      <c r="AD138">
        <v>6000</v>
      </c>
      <c r="AE138">
        <f t="shared" ref="AE138:AE169" si="28">ROUND((AD138*AB138)*AC138,0)</f>
        <v>9900</v>
      </c>
    </row>
    <row r="139" spans="24:42" x14ac:dyDescent="0.3">
      <c r="X139" t="str">
        <f t="shared" si="26"/>
        <v>درمانطبقات جدول</v>
      </c>
      <c r="Y139" t="s">
        <v>110</v>
      </c>
      <c r="Z139" t="s">
        <v>101</v>
      </c>
      <c r="AB139">
        <v>1.1000000000000001</v>
      </c>
      <c r="AC139">
        <v>1.5</v>
      </c>
      <c r="AE139">
        <f t="shared" si="28"/>
        <v>0</v>
      </c>
      <c r="AI139">
        <v>8</v>
      </c>
      <c r="AJ139" t="s">
        <v>255</v>
      </c>
      <c r="AK139" t="s">
        <v>257</v>
      </c>
      <c r="AL139" t="str">
        <f t="shared" ref="AL139:AL142" si="29">AJ139&amp;AK139</f>
        <v>پزشك متخصصبخش راديوتراپي مركز آموزشي درماني حضرت سيدالشهدا (ع)</v>
      </c>
      <c r="AN139">
        <v>372</v>
      </c>
      <c r="AO139">
        <v>31</v>
      </c>
      <c r="AP139">
        <v>20</v>
      </c>
    </row>
    <row r="140" spans="24:42" x14ac:dyDescent="0.3">
      <c r="X140" t="str">
        <f t="shared" si="26"/>
        <v>درمان1خبره</v>
      </c>
      <c r="Y140" t="s">
        <v>110</v>
      </c>
      <c r="Z140">
        <v>1</v>
      </c>
      <c r="AA140" t="s">
        <v>105</v>
      </c>
      <c r="AB140">
        <v>1.1000000000000001</v>
      </c>
      <c r="AC140">
        <v>1.5</v>
      </c>
      <c r="AD140" t="s">
        <v>107</v>
      </c>
      <c r="AE140" t="e">
        <f t="shared" si="28"/>
        <v>#VALUE!</v>
      </c>
      <c r="AI140">
        <v>9</v>
      </c>
      <c r="AJ140" t="s">
        <v>259</v>
      </c>
      <c r="AK140" t="s">
        <v>258</v>
      </c>
      <c r="AL140" t="str">
        <f t="shared" si="29"/>
        <v>پزشك و پيراپزشكبخش چشم بيمارستانها و مراكز آموزشي درماني</v>
      </c>
      <c r="AN140">
        <v>468</v>
      </c>
      <c r="AO140">
        <v>39</v>
      </c>
      <c r="AP140">
        <v>25</v>
      </c>
    </row>
    <row r="141" spans="24:42" x14ac:dyDescent="0.3">
      <c r="X141" t="str">
        <f t="shared" si="26"/>
        <v>درمان2خبره</v>
      </c>
      <c r="Y141" t="s">
        <v>110</v>
      </c>
      <c r="Z141">
        <v>2</v>
      </c>
      <c r="AA141" t="s">
        <v>105</v>
      </c>
      <c r="AB141">
        <v>1.1000000000000001</v>
      </c>
      <c r="AC141">
        <v>1.5</v>
      </c>
      <c r="AD141" t="s">
        <v>107</v>
      </c>
      <c r="AE141" t="e">
        <f t="shared" si="28"/>
        <v>#VALUE!</v>
      </c>
      <c r="AI141">
        <v>10</v>
      </c>
      <c r="AJ141" t="s">
        <v>261</v>
      </c>
      <c r="AK141" t="s">
        <v>260</v>
      </c>
      <c r="AL141" t="str">
        <f t="shared" si="29"/>
        <v>روانپزشكمركز آموزشي درماني حضرت سيدالشهدا(ع)</v>
      </c>
      <c r="AN141">
        <v>924</v>
      </c>
      <c r="AO141">
        <v>77</v>
      </c>
      <c r="AP141">
        <v>50</v>
      </c>
    </row>
    <row r="142" spans="24:42" x14ac:dyDescent="0.3">
      <c r="X142" t="str">
        <f t="shared" si="26"/>
        <v>درمان3خبره</v>
      </c>
      <c r="Y142" t="s">
        <v>110</v>
      </c>
      <c r="Z142">
        <v>3</v>
      </c>
      <c r="AA142" t="s">
        <v>105</v>
      </c>
      <c r="AB142">
        <v>1.1000000000000001</v>
      </c>
      <c r="AC142">
        <v>1.5</v>
      </c>
      <c r="AD142" t="s">
        <v>107</v>
      </c>
      <c r="AE142" t="e">
        <f t="shared" si="28"/>
        <v>#VALUE!</v>
      </c>
      <c r="AI142">
        <v>11</v>
      </c>
      <c r="AJ142" t="s">
        <v>262</v>
      </c>
      <c r="AK142" t="s">
        <v>250</v>
      </c>
      <c r="AL142" t="str">
        <f t="shared" si="29"/>
        <v>متخصص بيهوشيمركز توانبخشي و روانپزشكي شهيد مدرس و مركز آموزشي درماني فارابي</v>
      </c>
      <c r="AN142">
        <v>1000</v>
      </c>
      <c r="AO142">
        <v>85</v>
      </c>
      <c r="AP142">
        <v>55</v>
      </c>
    </row>
    <row r="143" spans="24:42" ht="15" customHeight="1" x14ac:dyDescent="0.3">
      <c r="X143" t="str">
        <f t="shared" si="26"/>
        <v>درمان4خبره</v>
      </c>
      <c r="Y143" t="s">
        <v>110</v>
      </c>
      <c r="Z143">
        <v>4</v>
      </c>
      <c r="AA143" t="s">
        <v>105</v>
      </c>
      <c r="AB143">
        <v>1.1000000000000001</v>
      </c>
      <c r="AC143">
        <v>1.5</v>
      </c>
      <c r="AD143">
        <v>4050</v>
      </c>
      <c r="AE143">
        <f t="shared" si="28"/>
        <v>6683</v>
      </c>
      <c r="AM143" t="s">
        <v>263</v>
      </c>
    </row>
    <row r="144" spans="24:42" x14ac:dyDescent="0.3">
      <c r="X144" t="str">
        <f t="shared" si="26"/>
        <v>درمان5خبره</v>
      </c>
      <c r="Y144" t="s">
        <v>110</v>
      </c>
      <c r="Z144">
        <v>5</v>
      </c>
      <c r="AA144" t="s">
        <v>105</v>
      </c>
      <c r="AB144">
        <v>1.1000000000000001</v>
      </c>
      <c r="AC144">
        <v>1.5</v>
      </c>
      <c r="AD144">
        <v>4250</v>
      </c>
      <c r="AE144">
        <f t="shared" si="28"/>
        <v>7013</v>
      </c>
      <c r="AI144">
        <v>1</v>
      </c>
      <c r="AJ144" t="s">
        <v>264</v>
      </c>
      <c r="AK144" t="s">
        <v>182</v>
      </c>
      <c r="AL144" t="str">
        <f t="shared" ref="AL144:AL151" si="30">AJ144&amp;AK144</f>
        <v>بيمار بربيمارستانها و مراكز آموزشي درماني</v>
      </c>
      <c r="AN144">
        <v>648</v>
      </c>
      <c r="AO144">
        <v>54</v>
      </c>
      <c r="AP144">
        <v>35</v>
      </c>
    </row>
    <row r="145" spans="24:42" x14ac:dyDescent="0.3">
      <c r="X145" t="str">
        <f t="shared" si="26"/>
        <v>درمان6خبره</v>
      </c>
      <c r="Y145" t="s">
        <v>110</v>
      </c>
      <c r="Z145">
        <v>6</v>
      </c>
      <c r="AA145" t="s">
        <v>105</v>
      </c>
      <c r="AB145">
        <v>1.1000000000000001</v>
      </c>
      <c r="AC145">
        <v>1.5</v>
      </c>
      <c r="AD145">
        <v>4450</v>
      </c>
      <c r="AE145">
        <f t="shared" si="28"/>
        <v>7343</v>
      </c>
      <c r="AI145">
        <v>2</v>
      </c>
      <c r="AJ145" t="s">
        <v>264</v>
      </c>
      <c r="AK145" t="s">
        <v>265</v>
      </c>
      <c r="AL145" t="str">
        <f t="shared" si="30"/>
        <v>بيمار برمراكز بهداشتي درماني (زايشگاه و مركز فوريتهاي پزشكي)</v>
      </c>
      <c r="AN145">
        <v>468</v>
      </c>
      <c r="AO145">
        <v>39</v>
      </c>
      <c r="AP145">
        <v>25</v>
      </c>
    </row>
    <row r="146" spans="24:42" x14ac:dyDescent="0.3">
      <c r="X146" t="str">
        <f t="shared" si="26"/>
        <v>درمان7خبره</v>
      </c>
      <c r="Y146" t="s">
        <v>110</v>
      </c>
      <c r="Z146">
        <v>7</v>
      </c>
      <c r="AA146" t="s">
        <v>105</v>
      </c>
      <c r="AB146">
        <v>1.1000000000000001</v>
      </c>
      <c r="AC146">
        <v>1.5</v>
      </c>
      <c r="AD146">
        <v>4650</v>
      </c>
      <c r="AE146">
        <f t="shared" si="28"/>
        <v>7673</v>
      </c>
      <c r="AI146">
        <v>3</v>
      </c>
      <c r="AJ146" t="s">
        <v>267</v>
      </c>
      <c r="AK146" t="s">
        <v>266</v>
      </c>
      <c r="AL146" t="str">
        <f t="shared" si="30"/>
        <v>خدمتگزارسالن تشريح دانشكده پزشكي</v>
      </c>
      <c r="AN146">
        <v>924</v>
      </c>
      <c r="AO146">
        <v>77</v>
      </c>
      <c r="AP146">
        <v>50</v>
      </c>
    </row>
    <row r="147" spans="24:42" x14ac:dyDescent="0.3">
      <c r="X147" t="str">
        <f t="shared" si="26"/>
        <v>درمان8خبره</v>
      </c>
      <c r="Y147" t="s">
        <v>110</v>
      </c>
      <c r="Z147">
        <v>8</v>
      </c>
      <c r="AA147" t="s">
        <v>105</v>
      </c>
      <c r="AB147">
        <v>1.1000000000000001</v>
      </c>
      <c r="AC147">
        <v>1.5</v>
      </c>
      <c r="AD147">
        <v>4850</v>
      </c>
      <c r="AE147">
        <f t="shared" si="28"/>
        <v>8003</v>
      </c>
      <c r="AI147">
        <v>4</v>
      </c>
      <c r="AJ147" t="s">
        <v>687</v>
      </c>
      <c r="AK147" t="s">
        <v>268</v>
      </c>
      <c r="AL147" t="str">
        <f t="shared" si="30"/>
        <v>رختشوي و اتوكشمراكز بهداشتي و درماني، بيمارستانها و مراكز آموزشي درماني</v>
      </c>
      <c r="AN147">
        <v>648</v>
      </c>
      <c r="AO147">
        <v>54</v>
      </c>
      <c r="AP147">
        <v>35</v>
      </c>
    </row>
    <row r="148" spans="24:42" x14ac:dyDescent="0.3">
      <c r="X148" t="str">
        <f t="shared" si="26"/>
        <v>درمان9خبره</v>
      </c>
      <c r="Y148" t="s">
        <v>110</v>
      </c>
      <c r="Z148">
        <v>9</v>
      </c>
      <c r="AA148" t="s">
        <v>105</v>
      </c>
      <c r="AB148">
        <v>1.1000000000000001</v>
      </c>
      <c r="AC148">
        <v>1.5</v>
      </c>
      <c r="AD148">
        <v>5050</v>
      </c>
      <c r="AE148">
        <f t="shared" si="28"/>
        <v>8333</v>
      </c>
      <c r="AI148">
        <v>5</v>
      </c>
      <c r="AJ148" t="s">
        <v>687</v>
      </c>
      <c r="AK148" t="s">
        <v>269</v>
      </c>
      <c r="AL148" t="str">
        <f t="shared" si="30"/>
        <v>رختشوي و اتوكشمركز مبارزه با سرطان</v>
      </c>
      <c r="AN148">
        <v>744</v>
      </c>
      <c r="AO148">
        <v>62</v>
      </c>
      <c r="AP148">
        <v>40</v>
      </c>
    </row>
    <row r="149" spans="24:42" x14ac:dyDescent="0.3">
      <c r="X149" t="str">
        <f t="shared" si="26"/>
        <v>درمان10خبره</v>
      </c>
      <c r="Y149" t="s">
        <v>110</v>
      </c>
      <c r="Z149">
        <v>10</v>
      </c>
      <c r="AA149" t="s">
        <v>105</v>
      </c>
      <c r="AB149">
        <v>1.1000000000000001</v>
      </c>
      <c r="AC149">
        <v>1.5</v>
      </c>
      <c r="AD149">
        <v>5250</v>
      </c>
      <c r="AE149">
        <f t="shared" si="28"/>
        <v>8663</v>
      </c>
      <c r="AI149">
        <v>6</v>
      </c>
      <c r="AJ149" t="s">
        <v>271</v>
      </c>
      <c r="AK149" t="s">
        <v>270</v>
      </c>
      <c r="AL149" t="str">
        <f t="shared" si="30"/>
        <v>ظرفشويبيمارستان ها و مراكز آموزشي درماني</v>
      </c>
      <c r="AN149">
        <v>552</v>
      </c>
      <c r="AO149">
        <v>46</v>
      </c>
      <c r="AP149">
        <v>30</v>
      </c>
    </row>
    <row r="150" spans="24:42" x14ac:dyDescent="0.3">
      <c r="X150" t="str">
        <f t="shared" si="26"/>
        <v>درمان11خبره</v>
      </c>
      <c r="Y150" t="s">
        <v>110</v>
      </c>
      <c r="Z150">
        <v>11</v>
      </c>
      <c r="AA150" t="s">
        <v>105</v>
      </c>
      <c r="AB150">
        <v>1.1000000000000001</v>
      </c>
      <c r="AC150">
        <v>1.5</v>
      </c>
      <c r="AD150">
        <v>5450</v>
      </c>
      <c r="AE150">
        <f t="shared" si="28"/>
        <v>8993</v>
      </c>
      <c r="AI150">
        <v>7</v>
      </c>
      <c r="AJ150" t="s">
        <v>272</v>
      </c>
      <c r="AK150" t="s">
        <v>270</v>
      </c>
      <c r="AL150" t="str">
        <f t="shared" si="30"/>
        <v>متصدي توزيع غذابيمارستان ها و مراكز آموزشي درماني</v>
      </c>
      <c r="AN150">
        <v>552</v>
      </c>
      <c r="AO150">
        <v>46</v>
      </c>
      <c r="AP150">
        <v>30</v>
      </c>
    </row>
    <row r="151" spans="24:42" x14ac:dyDescent="0.3">
      <c r="X151" t="str">
        <f t="shared" si="26"/>
        <v>درمان12خبره</v>
      </c>
      <c r="Y151" t="s">
        <v>110</v>
      </c>
      <c r="Z151">
        <v>12</v>
      </c>
      <c r="AA151" t="s">
        <v>105</v>
      </c>
      <c r="AB151">
        <v>1.1000000000000001</v>
      </c>
      <c r="AC151">
        <v>1.5</v>
      </c>
      <c r="AD151">
        <v>5650</v>
      </c>
      <c r="AE151">
        <f t="shared" si="28"/>
        <v>9323</v>
      </c>
      <c r="AI151">
        <v>8</v>
      </c>
      <c r="AJ151" t="s">
        <v>274</v>
      </c>
      <c r="AK151" t="s">
        <v>273</v>
      </c>
      <c r="AL151" t="str">
        <f t="shared" si="30"/>
        <v>متصدي جمع آوري و تفكيك و توزيع لنزقسمت لنژري بيمارستانها و مراكز آموزشي درماني</v>
      </c>
      <c r="AN151">
        <v>468</v>
      </c>
      <c r="AO151">
        <v>39</v>
      </c>
      <c r="AP151">
        <v>25</v>
      </c>
    </row>
    <row r="152" spans="24:42" x14ac:dyDescent="0.3">
      <c r="X152" t="str">
        <f t="shared" si="26"/>
        <v>درمان13خبره</v>
      </c>
      <c r="Y152" t="s">
        <v>110</v>
      </c>
      <c r="Z152">
        <v>13</v>
      </c>
      <c r="AA152" t="s">
        <v>105</v>
      </c>
      <c r="AB152">
        <v>1.1000000000000001</v>
      </c>
      <c r="AC152">
        <v>1.5</v>
      </c>
      <c r="AD152">
        <v>5850</v>
      </c>
      <c r="AE152">
        <f t="shared" si="28"/>
        <v>9653</v>
      </c>
    </row>
    <row r="153" spans="24:42" x14ac:dyDescent="0.3">
      <c r="X153" t="str">
        <f t="shared" si="26"/>
        <v>درمان14خبره</v>
      </c>
      <c r="Y153" t="s">
        <v>110</v>
      </c>
      <c r="Z153">
        <v>14</v>
      </c>
      <c r="AA153" t="s">
        <v>105</v>
      </c>
      <c r="AB153">
        <v>1.1000000000000001</v>
      </c>
      <c r="AC153">
        <v>1.5</v>
      </c>
      <c r="AD153">
        <v>6050</v>
      </c>
      <c r="AE153">
        <f t="shared" si="28"/>
        <v>9983</v>
      </c>
    </row>
    <row r="154" spans="24:42" ht="14.4" customHeight="1" x14ac:dyDescent="0.3">
      <c r="X154" t="str">
        <f t="shared" si="26"/>
        <v>درمان15خبره</v>
      </c>
      <c r="Y154" t="s">
        <v>110</v>
      </c>
      <c r="Z154">
        <v>15</v>
      </c>
      <c r="AA154" t="s">
        <v>105</v>
      </c>
      <c r="AB154">
        <v>1.1000000000000001</v>
      </c>
      <c r="AC154">
        <v>1.5</v>
      </c>
      <c r="AD154">
        <v>6250</v>
      </c>
      <c r="AE154">
        <f t="shared" si="28"/>
        <v>10313</v>
      </c>
      <c r="AI154" t="s">
        <v>58</v>
      </c>
      <c r="AJ154" t="s">
        <v>180</v>
      </c>
      <c r="AK154" t="s">
        <v>179</v>
      </c>
      <c r="AL154" t="str">
        <f>AJ154&amp;AK154</f>
        <v>عناوين پست هاي سازمانيمحل خدمت</v>
      </c>
      <c r="AM154" t="s">
        <v>174</v>
      </c>
      <c r="AN154" t="s">
        <v>175</v>
      </c>
      <c r="AO154" t="s">
        <v>176</v>
      </c>
      <c r="AP154" t="s">
        <v>176</v>
      </c>
    </row>
    <row r="155" spans="24:42" x14ac:dyDescent="0.3">
      <c r="X155" t="str">
        <f t="shared" si="26"/>
        <v>درمان16خبره</v>
      </c>
      <c r="Y155" t="s">
        <v>110</v>
      </c>
      <c r="Z155">
        <v>16</v>
      </c>
      <c r="AA155" t="s">
        <v>105</v>
      </c>
      <c r="AB155">
        <v>1.1000000000000001</v>
      </c>
      <c r="AC155">
        <v>1.5</v>
      </c>
      <c r="AD155">
        <v>6450</v>
      </c>
      <c r="AE155">
        <f t="shared" si="28"/>
        <v>10643</v>
      </c>
      <c r="AO155" t="s">
        <v>177</v>
      </c>
      <c r="AP155" t="s">
        <v>178</v>
      </c>
    </row>
    <row r="156" spans="24:42" ht="15" customHeight="1" x14ac:dyDescent="0.3">
      <c r="X156" t="str">
        <f t="shared" si="26"/>
        <v>درمانطبقات جدول</v>
      </c>
      <c r="Y156" t="s">
        <v>110</v>
      </c>
      <c r="Z156" t="s">
        <v>101</v>
      </c>
      <c r="AB156">
        <v>1.1000000000000001</v>
      </c>
      <c r="AC156">
        <v>1.5</v>
      </c>
      <c r="AE156">
        <f t="shared" si="28"/>
        <v>0</v>
      </c>
      <c r="AM156" t="s">
        <v>263</v>
      </c>
    </row>
    <row r="157" spans="24:42" x14ac:dyDescent="0.3">
      <c r="X157" t="str">
        <f t="shared" si="26"/>
        <v>درمان1عالي</v>
      </c>
      <c r="Y157" t="s">
        <v>110</v>
      </c>
      <c r="Z157">
        <v>1</v>
      </c>
      <c r="AA157" t="s">
        <v>106</v>
      </c>
      <c r="AB157">
        <v>1.1000000000000001</v>
      </c>
      <c r="AC157">
        <v>1.5</v>
      </c>
      <c r="AD157" t="s">
        <v>107</v>
      </c>
      <c r="AE157" t="e">
        <f t="shared" si="28"/>
        <v>#VALUE!</v>
      </c>
      <c r="AI157">
        <v>9</v>
      </c>
      <c r="AJ157" t="s">
        <v>276</v>
      </c>
      <c r="AK157" t="s">
        <v>275</v>
      </c>
      <c r="AL157" t="str">
        <f t="shared" ref="AL157:AL161" si="31">AJ157&amp;AK157</f>
        <v>متصدي خدمات عمومي (تميزكار و خدمتگزار)لانه حيوانات دانشكده ها</v>
      </c>
      <c r="AN157">
        <v>552</v>
      </c>
      <c r="AO157">
        <v>46</v>
      </c>
      <c r="AP157">
        <v>30</v>
      </c>
    </row>
    <row r="158" spans="24:42" x14ac:dyDescent="0.3">
      <c r="X158" t="str">
        <f t="shared" si="26"/>
        <v>درمان2عالي</v>
      </c>
      <c r="Y158" t="s">
        <v>110</v>
      </c>
      <c r="Z158">
        <v>2</v>
      </c>
      <c r="AA158" t="s">
        <v>106</v>
      </c>
      <c r="AB158">
        <v>1.1000000000000001</v>
      </c>
      <c r="AC158">
        <v>1.5</v>
      </c>
      <c r="AD158" t="s">
        <v>107</v>
      </c>
      <c r="AE158" t="e">
        <f t="shared" si="28"/>
        <v>#VALUE!</v>
      </c>
      <c r="AI158">
        <v>10</v>
      </c>
      <c r="AJ158" t="s">
        <v>278</v>
      </c>
      <c r="AK158" t="s">
        <v>277</v>
      </c>
      <c r="AL158" t="str">
        <f t="shared" si="31"/>
        <v>متصدي خدمات عمومي (خدمتگزار )بيمارستانها و مراكز آموزشي درماني(خارج از بخشهاي بيمارستاني)</v>
      </c>
      <c r="AN158">
        <v>276</v>
      </c>
      <c r="AO158">
        <v>23</v>
      </c>
      <c r="AP158">
        <v>15</v>
      </c>
    </row>
    <row r="159" spans="24:42" x14ac:dyDescent="0.3">
      <c r="X159" t="str">
        <f t="shared" si="26"/>
        <v>درمان3عالي</v>
      </c>
      <c r="Y159" t="s">
        <v>110</v>
      </c>
      <c r="Z159">
        <v>3</v>
      </c>
      <c r="AA159" t="s">
        <v>106</v>
      </c>
      <c r="AB159">
        <v>1.1000000000000001</v>
      </c>
      <c r="AC159">
        <v>1.5</v>
      </c>
      <c r="AD159" t="s">
        <v>107</v>
      </c>
      <c r="AE159" t="e">
        <f t="shared" si="28"/>
        <v>#VALUE!</v>
      </c>
      <c r="AI159">
        <v>11</v>
      </c>
      <c r="AJ159" t="s">
        <v>278</v>
      </c>
      <c r="AK159" t="s">
        <v>186</v>
      </c>
      <c r="AL159" t="str">
        <f t="shared" si="31"/>
        <v>متصدي خدمات عمومي (خدمتگزار )ساير واحدها</v>
      </c>
      <c r="AN159">
        <v>180</v>
      </c>
      <c r="AO159">
        <v>15</v>
      </c>
      <c r="AP159">
        <v>10</v>
      </c>
    </row>
    <row r="160" spans="24:42" x14ac:dyDescent="0.3">
      <c r="X160" t="str">
        <f t="shared" si="26"/>
        <v>درمان4عالي</v>
      </c>
      <c r="Y160" t="s">
        <v>110</v>
      </c>
      <c r="Z160">
        <v>4</v>
      </c>
      <c r="AA160" t="s">
        <v>106</v>
      </c>
      <c r="AB160">
        <v>1.1000000000000001</v>
      </c>
      <c r="AC160">
        <v>1.5</v>
      </c>
      <c r="AD160">
        <v>4600</v>
      </c>
      <c r="AE160">
        <f t="shared" si="28"/>
        <v>7590</v>
      </c>
      <c r="AI160">
        <v>12</v>
      </c>
      <c r="AJ160" t="s">
        <v>280</v>
      </c>
      <c r="AK160" t="s">
        <v>279</v>
      </c>
      <c r="AL160" t="str">
        <f t="shared" si="31"/>
        <v>متصدي خدمات عمومي (خدمتگزار آزمايشگاه و لوله شوي)آزمايشگاه هاي گروه تشريح دانشكده ها ، آزمايشگاه هاي سيتولوژي و آسيب شناسي و آزمايشگاه سل مراكزي كه به طور مستمر و متمركز در ارتباط با بيماري سل و بيماران مسلول اشتغال دارند</v>
      </c>
      <c r="AN160">
        <v>840</v>
      </c>
      <c r="AO160">
        <v>70</v>
      </c>
      <c r="AP160">
        <v>45</v>
      </c>
    </row>
    <row r="161" spans="24:42" x14ac:dyDescent="0.3">
      <c r="X161" t="str">
        <f t="shared" si="26"/>
        <v>درمان5عالي</v>
      </c>
      <c r="Y161" t="s">
        <v>110</v>
      </c>
      <c r="Z161">
        <v>5</v>
      </c>
      <c r="AA161" t="s">
        <v>106</v>
      </c>
      <c r="AB161">
        <v>1.1000000000000001</v>
      </c>
      <c r="AC161">
        <v>1.5</v>
      </c>
      <c r="AD161">
        <v>4800</v>
      </c>
      <c r="AE161">
        <f t="shared" si="28"/>
        <v>7920</v>
      </c>
      <c r="AI161">
        <v>13</v>
      </c>
      <c r="AJ161" t="s">
        <v>280</v>
      </c>
      <c r="AK161" t="s">
        <v>281</v>
      </c>
      <c r="AL161" t="str">
        <f t="shared" si="31"/>
        <v>متصدي خدمات عمومي (خدمتگزار آزمايشگاه و لوله شوي)ساير آزمايشگاه ها</v>
      </c>
      <c r="AN161">
        <v>648</v>
      </c>
      <c r="AO161">
        <v>54</v>
      </c>
      <c r="AP161">
        <v>35</v>
      </c>
    </row>
    <row r="162" spans="24:42" x14ac:dyDescent="0.3">
      <c r="X162" t="str">
        <f t="shared" si="26"/>
        <v>درمان6عالي</v>
      </c>
      <c r="Y162" t="s">
        <v>110</v>
      </c>
      <c r="Z162">
        <v>6</v>
      </c>
      <c r="AA162" t="s">
        <v>106</v>
      </c>
      <c r="AB162">
        <v>1.1000000000000001</v>
      </c>
      <c r="AC162">
        <v>1.5</v>
      </c>
      <c r="AD162">
        <v>5000</v>
      </c>
      <c r="AE162">
        <f t="shared" si="28"/>
        <v>8250</v>
      </c>
    </row>
    <row r="163" spans="24:42" x14ac:dyDescent="0.3">
      <c r="X163" t="str">
        <f t="shared" si="26"/>
        <v>درمان7عالي</v>
      </c>
      <c r="Y163" t="s">
        <v>110</v>
      </c>
      <c r="Z163">
        <v>7</v>
      </c>
      <c r="AA163" t="s">
        <v>106</v>
      </c>
      <c r="AB163">
        <v>1.1000000000000001</v>
      </c>
      <c r="AC163">
        <v>1.5</v>
      </c>
      <c r="AD163">
        <v>5200</v>
      </c>
      <c r="AE163">
        <f t="shared" si="28"/>
        <v>8580</v>
      </c>
      <c r="AI163">
        <v>14</v>
      </c>
      <c r="AJ163" t="s">
        <v>283</v>
      </c>
      <c r="AK163" t="s">
        <v>282</v>
      </c>
      <c r="AL163" t="str">
        <f t="shared" ref="AL163:AL164" si="32">AJ163&amp;AK163</f>
        <v>متصدي خدمات عمومي (خدمتگزار)ريوي و سل بيمارستانها و مراكز آموشي درماني</v>
      </c>
      <c r="AN163">
        <v>1000</v>
      </c>
      <c r="AO163">
        <v>85</v>
      </c>
      <c r="AP163">
        <v>55</v>
      </c>
    </row>
    <row r="164" spans="24:42" x14ac:dyDescent="0.3">
      <c r="X164" t="str">
        <f t="shared" ref="X164:X172" si="33">Y164&amp;Z164&amp;AA164</f>
        <v>درمان8عالي</v>
      </c>
      <c r="Y164" t="s">
        <v>110</v>
      </c>
      <c r="Z164">
        <v>8</v>
      </c>
      <c r="AA164" t="s">
        <v>106</v>
      </c>
      <c r="AB164">
        <v>1.1000000000000001</v>
      </c>
      <c r="AC164">
        <v>1.5</v>
      </c>
      <c r="AD164">
        <v>5400</v>
      </c>
      <c r="AE164">
        <f t="shared" si="28"/>
        <v>8910</v>
      </c>
      <c r="AI164">
        <v>15</v>
      </c>
      <c r="AJ164" t="s">
        <v>283</v>
      </c>
      <c r="AK164" t="s">
        <v>284</v>
      </c>
      <c r="AL164" t="str">
        <f t="shared" si="32"/>
        <v>متصدي خدمات عمومي (خدمتگزار)بخشهاي اورژانس، گوش و حلق و بيني، مغز و اعصاب، اطفال و نوزدان ،</v>
      </c>
      <c r="AN164">
        <v>648</v>
      </c>
      <c r="AO164">
        <v>54</v>
      </c>
      <c r="AP164">
        <v>35</v>
      </c>
    </row>
    <row r="165" spans="24:42" x14ac:dyDescent="0.3">
      <c r="X165" t="str">
        <f t="shared" si="33"/>
        <v>درمان9عالي</v>
      </c>
      <c r="Y165" t="s">
        <v>110</v>
      </c>
      <c r="Z165">
        <v>9</v>
      </c>
      <c r="AA165" t="s">
        <v>106</v>
      </c>
      <c r="AB165">
        <v>1.1000000000000001</v>
      </c>
      <c r="AC165">
        <v>1.5</v>
      </c>
      <c r="AD165">
        <v>5600</v>
      </c>
      <c r="AE165">
        <f t="shared" si="28"/>
        <v>9240</v>
      </c>
    </row>
    <row r="166" spans="24:42" x14ac:dyDescent="0.3">
      <c r="X166" t="str">
        <f t="shared" si="33"/>
        <v>درمان10عالي</v>
      </c>
      <c r="Y166" t="s">
        <v>110</v>
      </c>
      <c r="Z166">
        <v>10</v>
      </c>
      <c r="AA166" t="s">
        <v>106</v>
      </c>
      <c r="AB166">
        <v>1.1000000000000001</v>
      </c>
      <c r="AC166">
        <v>1.5</v>
      </c>
      <c r="AD166">
        <v>5800</v>
      </c>
      <c r="AE166">
        <f t="shared" si="28"/>
        <v>9570</v>
      </c>
      <c r="AI166">
        <v>16</v>
      </c>
      <c r="AJ166" t="s">
        <v>283</v>
      </c>
      <c r="AK166" t="s">
        <v>684</v>
      </c>
      <c r="AL166" t="str">
        <f t="shared" ref="AL166:AL167" si="34">AJ166&amp;AK166</f>
        <v>متصدي خدمات عمومي (خدمتگزار)بخشهاي دياليز، سوختگي، عفوني، سرطان ،CCU و ICU و اتاق عمل بيمارستانها و مراكز آموزشي درماني</v>
      </c>
      <c r="AN166">
        <v>840</v>
      </c>
      <c r="AO166">
        <v>70</v>
      </c>
      <c r="AP166">
        <v>45</v>
      </c>
    </row>
    <row r="167" spans="24:42" x14ac:dyDescent="0.3">
      <c r="X167" t="str">
        <f t="shared" si="33"/>
        <v>درمان11عالي</v>
      </c>
      <c r="Y167" t="s">
        <v>110</v>
      </c>
      <c r="Z167">
        <v>11</v>
      </c>
      <c r="AA167" t="s">
        <v>106</v>
      </c>
      <c r="AB167">
        <v>1.1000000000000001</v>
      </c>
      <c r="AC167">
        <v>1.5</v>
      </c>
      <c r="AD167">
        <v>6000</v>
      </c>
      <c r="AE167">
        <f t="shared" si="28"/>
        <v>9900</v>
      </c>
      <c r="AI167">
        <v>17</v>
      </c>
      <c r="AJ167" t="s">
        <v>286</v>
      </c>
      <c r="AK167" t="s">
        <v>285</v>
      </c>
      <c r="AL167" t="str">
        <f t="shared" si="34"/>
        <v>متصدي خدمات عمومي(خدمتگزار)مركز توانبخشي و روانپزشكي شهيد مدرس، مركز آموزشي درماني فارابي و بخشهاي رواني ساير بيمارستانها و مراكز آموزشي درماني</v>
      </c>
      <c r="AN167">
        <v>1000</v>
      </c>
      <c r="AO167">
        <v>100</v>
      </c>
      <c r="AP167">
        <v>65</v>
      </c>
    </row>
    <row r="168" spans="24:42" ht="15" customHeight="1" x14ac:dyDescent="0.3">
      <c r="X168" t="str">
        <f t="shared" si="33"/>
        <v>درمان12عالي</v>
      </c>
      <c r="Y168" t="s">
        <v>110</v>
      </c>
      <c r="Z168">
        <v>12</v>
      </c>
      <c r="AA168" t="s">
        <v>106</v>
      </c>
      <c r="AB168">
        <v>1.1000000000000001</v>
      </c>
      <c r="AC168">
        <v>1.5</v>
      </c>
      <c r="AD168">
        <v>6200</v>
      </c>
      <c r="AE168">
        <f t="shared" si="28"/>
        <v>10230</v>
      </c>
      <c r="AM168" t="s">
        <v>287</v>
      </c>
    </row>
    <row r="169" spans="24:42" x14ac:dyDescent="0.3">
      <c r="X169" t="str">
        <f t="shared" si="33"/>
        <v>درمان13عالي</v>
      </c>
      <c r="Y169" t="s">
        <v>110</v>
      </c>
      <c r="Z169">
        <v>13</v>
      </c>
      <c r="AA169" t="s">
        <v>106</v>
      </c>
      <c r="AB169">
        <v>1.1000000000000001</v>
      </c>
      <c r="AC169">
        <v>1.5</v>
      </c>
      <c r="AD169">
        <v>6400</v>
      </c>
      <c r="AE169">
        <f t="shared" si="28"/>
        <v>10560</v>
      </c>
      <c r="AI169">
        <v>1</v>
      </c>
      <c r="AJ169" t="s">
        <v>288</v>
      </c>
      <c r="AK169" t="s">
        <v>705</v>
      </c>
      <c r="AL169" t="str">
        <f t="shared" ref="AL169:AL171" si="35">AJ169&amp;AK169</f>
        <v>تكنسين آزمايشگاهبيمارستانها و مراكز آموزشي درماني ، مراكزي كه به طور مستمر و متمركز در ارتباط با بيماري سل و بيماران مسلول اشتغال دارند (آزمايشگاه سل)</v>
      </c>
      <c r="AN169">
        <v>744</v>
      </c>
      <c r="AO169">
        <v>62</v>
      </c>
      <c r="AP169">
        <v>40</v>
      </c>
    </row>
    <row r="170" spans="24:42" x14ac:dyDescent="0.3">
      <c r="X170" t="str">
        <f t="shared" si="33"/>
        <v>درمان14عالي</v>
      </c>
      <c r="Y170" t="s">
        <v>110</v>
      </c>
      <c r="Z170">
        <v>14</v>
      </c>
      <c r="AA170" t="s">
        <v>106</v>
      </c>
      <c r="AB170">
        <v>1.1000000000000001</v>
      </c>
      <c r="AC170">
        <v>1.5</v>
      </c>
      <c r="AD170">
        <v>6600</v>
      </c>
      <c r="AE170">
        <f t="shared" ref="AE170:AE172" si="36">ROUND((AD170*AB170)*AC170,0)</f>
        <v>10890</v>
      </c>
      <c r="AI170">
        <v>2</v>
      </c>
      <c r="AJ170" t="s">
        <v>288</v>
      </c>
      <c r="AK170" t="s">
        <v>289</v>
      </c>
      <c r="AL170" t="str">
        <f t="shared" si="35"/>
        <v>تكنسين آزمايشگاهگروه تشريح دانشكده ها و آزمايشگاه هاي سيتولوژي و آسيب شناسي</v>
      </c>
      <c r="AN170">
        <v>840</v>
      </c>
      <c r="AO170">
        <v>70</v>
      </c>
      <c r="AP170">
        <v>45</v>
      </c>
    </row>
    <row r="171" spans="24:42" x14ac:dyDescent="0.3">
      <c r="X171" t="str">
        <f t="shared" si="33"/>
        <v>درمان15عالي</v>
      </c>
      <c r="Y171" t="s">
        <v>110</v>
      </c>
      <c r="Z171">
        <v>15</v>
      </c>
      <c r="AA171" t="s">
        <v>106</v>
      </c>
      <c r="AB171">
        <v>1.1000000000000001</v>
      </c>
      <c r="AC171">
        <v>1.5</v>
      </c>
      <c r="AD171">
        <v>6800</v>
      </c>
      <c r="AE171">
        <f t="shared" si="36"/>
        <v>11220</v>
      </c>
      <c r="AI171">
        <v>3</v>
      </c>
      <c r="AJ171" t="s">
        <v>288</v>
      </c>
      <c r="AK171" t="s">
        <v>706</v>
      </c>
      <c r="AL171" t="str">
        <f t="shared" si="35"/>
        <v>تكنسين آزمايشگاهآزمايشگاه مراكز بهداشتي درماني شهري و روستايي، آزمايشگاه هاي گروه</v>
      </c>
      <c r="AN171">
        <v>552</v>
      </c>
      <c r="AO171">
        <v>46</v>
      </c>
      <c r="AP171">
        <v>30</v>
      </c>
    </row>
    <row r="172" spans="24:42" x14ac:dyDescent="0.3">
      <c r="X172" t="str">
        <f t="shared" si="33"/>
        <v>درمان16عالي</v>
      </c>
      <c r="Y172" t="s">
        <v>110</v>
      </c>
      <c r="Z172">
        <v>16</v>
      </c>
      <c r="AA172" t="s">
        <v>106</v>
      </c>
      <c r="AB172">
        <v>1.1000000000000001</v>
      </c>
      <c r="AC172">
        <v>1.5</v>
      </c>
      <c r="AD172">
        <v>7000</v>
      </c>
      <c r="AE172">
        <f t="shared" si="36"/>
        <v>11550</v>
      </c>
    </row>
    <row r="175" spans="24:42" ht="14.4" customHeight="1" x14ac:dyDescent="0.3">
      <c r="AI175" t="s">
        <v>58</v>
      </c>
      <c r="AJ175" t="s">
        <v>180</v>
      </c>
      <c r="AK175" t="s">
        <v>179</v>
      </c>
      <c r="AL175" t="str">
        <f>AJ175&amp;AK175</f>
        <v>عناوين پست هاي سازمانيمحل خدمت</v>
      </c>
      <c r="AM175" t="s">
        <v>174</v>
      </c>
      <c r="AN175" t="s">
        <v>175</v>
      </c>
      <c r="AO175" t="s">
        <v>176</v>
      </c>
      <c r="AP175" t="s">
        <v>176</v>
      </c>
    </row>
    <row r="176" spans="24:42" x14ac:dyDescent="0.3">
      <c r="AO176" t="s">
        <v>177</v>
      </c>
      <c r="AP176" t="s">
        <v>178</v>
      </c>
    </row>
    <row r="177" spans="35:42" ht="15" customHeight="1" x14ac:dyDescent="0.3">
      <c r="AP177" t="s">
        <v>287</v>
      </c>
    </row>
    <row r="178" spans="35:42" x14ac:dyDescent="0.3">
      <c r="AI178">
        <v>4</v>
      </c>
      <c r="AJ178" t="s">
        <v>288</v>
      </c>
      <c r="AK178" t="s">
        <v>291</v>
      </c>
      <c r="AL178" t="str">
        <f t="shared" ref="AL178:AL179" si="37">AJ178&amp;AK178</f>
        <v>تكنسين آزمايشگاهآزمايشگاه بهداشت محيط و آزمايشگاه بيماريهاي واگيردار</v>
      </c>
      <c r="AN178">
        <v>372</v>
      </c>
      <c r="AO178">
        <v>31</v>
      </c>
      <c r="AP178">
        <v>20</v>
      </c>
    </row>
    <row r="179" spans="35:42" x14ac:dyDescent="0.3">
      <c r="AI179">
        <v>5</v>
      </c>
      <c r="AJ179" t="s">
        <v>288</v>
      </c>
      <c r="AK179" t="s">
        <v>707</v>
      </c>
      <c r="AL179" t="str">
        <f t="shared" si="37"/>
        <v>تكنسين آزمايشگاهآزمايشگاه مركز بهداشت استان(معاونت بهداشتي) ، آزمايشگاه ستاد شبكه ها</v>
      </c>
      <c r="AN179">
        <v>648</v>
      </c>
      <c r="AO179">
        <v>54</v>
      </c>
      <c r="AP179">
        <v>35</v>
      </c>
    </row>
    <row r="181" spans="35:42" ht="15" customHeight="1" x14ac:dyDescent="0.3">
      <c r="AP181" t="s">
        <v>292</v>
      </c>
    </row>
    <row r="182" spans="35:42" x14ac:dyDescent="0.3">
      <c r="AI182">
        <v>1</v>
      </c>
      <c r="AJ182" t="s">
        <v>294</v>
      </c>
      <c r="AK182" t="s">
        <v>293</v>
      </c>
      <c r="AL182" t="str">
        <f t="shared" ref="AL182:AL184" si="38">AJ182&amp;AK182</f>
        <v>تكنسين اتاق عملاتاق عمل بيمارستانها و مراكز آموزشي درماني</v>
      </c>
      <c r="AN182">
        <v>1000</v>
      </c>
      <c r="AO182">
        <v>85</v>
      </c>
      <c r="AP182">
        <v>55</v>
      </c>
    </row>
    <row r="183" spans="35:42" x14ac:dyDescent="0.3">
      <c r="AI183">
        <v>2</v>
      </c>
      <c r="AJ183" t="s">
        <v>294</v>
      </c>
      <c r="AK183" t="s">
        <v>295</v>
      </c>
      <c r="AL183" t="str">
        <f t="shared" si="38"/>
        <v>تكنسين اتاق عملبخش تخصصي پوست بيمارستانها و مراكز آموزشي درماني</v>
      </c>
      <c r="AN183">
        <v>840</v>
      </c>
      <c r="AO183">
        <v>70</v>
      </c>
      <c r="AP183">
        <v>45</v>
      </c>
    </row>
    <row r="184" spans="35:42" x14ac:dyDescent="0.3">
      <c r="AI184">
        <v>3</v>
      </c>
      <c r="AJ184" t="s">
        <v>294</v>
      </c>
      <c r="AK184" t="s">
        <v>708</v>
      </c>
      <c r="AL184" t="str">
        <f t="shared" si="38"/>
        <v>تكنسين اتاق عملاتاق عمل دانشكده دندانپزشكي</v>
      </c>
      <c r="AN184">
        <v>552</v>
      </c>
      <c r="AO184">
        <v>46</v>
      </c>
      <c r="AP184">
        <v>30</v>
      </c>
    </row>
    <row r="185" spans="35:42" ht="15" customHeight="1" x14ac:dyDescent="0.3">
      <c r="AP185" t="s">
        <v>296</v>
      </c>
    </row>
    <row r="186" spans="35:42" x14ac:dyDescent="0.3">
      <c r="AI186">
        <v>1</v>
      </c>
      <c r="AJ186" t="s">
        <v>297</v>
      </c>
      <c r="AK186" t="s">
        <v>250</v>
      </c>
      <c r="AL186" t="str">
        <f t="shared" ref="AL186:AL188" si="39">AJ186&amp;AK186</f>
        <v>تكنسين امور توانبخشيمركز توانبخشي و روانپزشكي شهيد مدرس و مركز آموزشي درماني فارابي</v>
      </c>
      <c r="AN186">
        <v>1000</v>
      </c>
      <c r="AO186">
        <v>100</v>
      </c>
      <c r="AP186">
        <v>65</v>
      </c>
    </row>
    <row r="187" spans="35:42" x14ac:dyDescent="0.3">
      <c r="AI187">
        <v>2</v>
      </c>
      <c r="AJ187" t="s">
        <v>299</v>
      </c>
      <c r="AK187" t="s">
        <v>298</v>
      </c>
      <c r="AL187" t="str">
        <f t="shared" si="39"/>
        <v>تكنسين توانبخشيبيمارستانها و مراكز آموزشي درماني، مراكز بهداشتي درماني</v>
      </c>
      <c r="AN187">
        <v>552</v>
      </c>
      <c r="AO187">
        <v>46</v>
      </c>
      <c r="AP187">
        <v>30</v>
      </c>
    </row>
    <row r="188" spans="35:42" x14ac:dyDescent="0.3">
      <c r="AI188">
        <v>3</v>
      </c>
      <c r="AJ188" t="s">
        <v>300</v>
      </c>
      <c r="AK188" t="s">
        <v>709</v>
      </c>
      <c r="AL188" t="str">
        <f t="shared" si="39"/>
        <v>تكنسين فيزيوتراپيمركزآموزشي درماني امام موسي كاظم (ع)</v>
      </c>
      <c r="AN188">
        <v>1000</v>
      </c>
      <c r="AO188">
        <v>85</v>
      </c>
      <c r="AP188">
        <v>55</v>
      </c>
    </row>
    <row r="189" spans="35:42" ht="15" customHeight="1" x14ac:dyDescent="0.3">
      <c r="AP189" t="s">
        <v>301</v>
      </c>
    </row>
    <row r="190" spans="35:42" x14ac:dyDescent="0.3">
      <c r="AI190">
        <v>1</v>
      </c>
      <c r="AJ190" t="s">
        <v>302</v>
      </c>
      <c r="AK190" t="s">
        <v>401</v>
      </c>
      <c r="AL190" t="str">
        <f t="shared" ref="AL190:AL193" si="40">AJ190&amp;AK190</f>
        <v>تكنسين امور داروييمركز آموزشي درماني امام موسي كاظم (ع)</v>
      </c>
      <c r="AN190">
        <v>648</v>
      </c>
      <c r="AO190">
        <v>54</v>
      </c>
      <c r="AP190">
        <v>35</v>
      </c>
    </row>
    <row r="191" spans="35:42" x14ac:dyDescent="0.3">
      <c r="AI191">
        <v>2</v>
      </c>
      <c r="AJ191" t="s">
        <v>302</v>
      </c>
      <c r="AK191" t="s">
        <v>303</v>
      </c>
      <c r="AL191" t="str">
        <f t="shared" si="40"/>
        <v>تكنسين امور داروييمراكز بهداشتي درماني،درمانگاه ها، بيمارستان ها، مراكز آموزشي درماني و داروخانه هاي شبانه روزي دولتي</v>
      </c>
      <c r="AN191">
        <v>372</v>
      </c>
      <c r="AO191">
        <v>31</v>
      </c>
      <c r="AP191">
        <v>20</v>
      </c>
    </row>
    <row r="192" spans="35:42" x14ac:dyDescent="0.3">
      <c r="AI192">
        <v>3</v>
      </c>
      <c r="AJ192" t="s">
        <v>302</v>
      </c>
      <c r="AK192" t="s">
        <v>304</v>
      </c>
      <c r="AL192" t="str">
        <f t="shared" si="40"/>
        <v>تكنسين امور داروييمركز بهداشت استان (معاونت بهداشتي)، معاونت درمان، معاونت غذا و دارو، ستاد شبكه ها / ستاد مراكز بهداشت شهرستانها</v>
      </c>
      <c r="AN192">
        <v>276</v>
      </c>
      <c r="AO192">
        <v>23</v>
      </c>
      <c r="AP192">
        <v>15</v>
      </c>
    </row>
    <row r="193" spans="35:42" x14ac:dyDescent="0.3">
      <c r="AI193">
        <v>4</v>
      </c>
      <c r="AJ193" t="s">
        <v>306</v>
      </c>
      <c r="AK193" t="s">
        <v>305</v>
      </c>
      <c r="AL193" t="str">
        <f t="shared" si="40"/>
        <v>مسئول تهيه و توزيع واكسن و مواد بيولوژيكيمركز بهداشت استان (معاونت بهداشتي)، ستاد شبكه ها / ستاد مراكز بهداشت شهرستانها، مراكز بهداشتي درماني</v>
      </c>
      <c r="AN193">
        <v>180</v>
      </c>
      <c r="AO193">
        <v>15</v>
      </c>
      <c r="AP193">
        <v>10</v>
      </c>
    </row>
    <row r="196" spans="35:42" ht="14.4" customHeight="1" x14ac:dyDescent="0.3">
      <c r="AI196" t="s">
        <v>58</v>
      </c>
      <c r="AJ196" t="s">
        <v>180</v>
      </c>
      <c r="AK196" t="s">
        <v>179</v>
      </c>
      <c r="AL196" t="str">
        <f>AJ196&amp;AK196</f>
        <v>عناوين پست هاي سازمانيمحل خدمت</v>
      </c>
      <c r="AM196" t="s">
        <v>174</v>
      </c>
      <c r="AN196" t="s">
        <v>175</v>
      </c>
      <c r="AO196" t="s">
        <v>176</v>
      </c>
      <c r="AP196" t="s">
        <v>176</v>
      </c>
    </row>
    <row r="197" spans="35:42" x14ac:dyDescent="0.3">
      <c r="AO197" t="s">
        <v>177</v>
      </c>
      <c r="AP197" t="s">
        <v>178</v>
      </c>
    </row>
    <row r="198" spans="35:42" ht="15" customHeight="1" x14ac:dyDescent="0.3">
      <c r="AP198" t="s">
        <v>307</v>
      </c>
    </row>
    <row r="199" spans="35:42" x14ac:dyDescent="0.3">
      <c r="AI199">
        <v>1</v>
      </c>
      <c r="AJ199" t="s">
        <v>308</v>
      </c>
      <c r="AK199" t="s">
        <v>250</v>
      </c>
      <c r="AL199" t="str">
        <f t="shared" ref="AL199:AL200" si="41">AJ199&amp;AK199</f>
        <v>تكنسين بهداشت روانيمركز توانبخشي و روانپزشكي شهيد مدرس و مركز آموزشي درماني فارابي</v>
      </c>
      <c r="AN199">
        <v>840</v>
      </c>
      <c r="AO199">
        <v>70</v>
      </c>
      <c r="AP199">
        <v>45</v>
      </c>
    </row>
    <row r="200" spans="35:42" x14ac:dyDescent="0.3">
      <c r="AI200">
        <v>2</v>
      </c>
      <c r="AJ200" t="s">
        <v>308</v>
      </c>
      <c r="AK200" t="s">
        <v>309</v>
      </c>
      <c r="AL200" t="str">
        <f t="shared" si="41"/>
        <v>تكنسين بهداشت روانيدرمانگاه ها و واحدهاي غير بيمارستاني</v>
      </c>
      <c r="AN200">
        <v>648</v>
      </c>
      <c r="AO200">
        <v>54</v>
      </c>
      <c r="AP200">
        <v>35</v>
      </c>
    </row>
    <row r="201" spans="35:42" ht="15" customHeight="1" x14ac:dyDescent="0.3">
      <c r="AP201" t="s">
        <v>310</v>
      </c>
    </row>
    <row r="202" spans="35:42" x14ac:dyDescent="0.3">
      <c r="AI202">
        <v>1</v>
      </c>
      <c r="AJ202" t="s">
        <v>311</v>
      </c>
      <c r="AK202" t="s">
        <v>195</v>
      </c>
      <c r="AL202" t="str">
        <f>AJ202&amp;AK202</f>
        <v>الكتريسين(برقكار) يا تكنسين برقكليه واحدها</v>
      </c>
      <c r="AN202">
        <v>276</v>
      </c>
      <c r="AO202">
        <v>23</v>
      </c>
      <c r="AP202">
        <v>15</v>
      </c>
    </row>
    <row r="203" spans="35:42" ht="15" customHeight="1" x14ac:dyDescent="0.3">
      <c r="AP203" t="s">
        <v>312</v>
      </c>
    </row>
    <row r="204" spans="35:42" x14ac:dyDescent="0.3">
      <c r="AI204">
        <v>1</v>
      </c>
      <c r="AJ204" t="s">
        <v>313</v>
      </c>
      <c r="AK204" t="s">
        <v>710</v>
      </c>
      <c r="AL204" t="str">
        <f>AJ204&amp;AK204</f>
        <v>تكنسين بهداشت حرفه ايمركز بهداشت استان(معاونت بهداشتي)، ستاد شبكه ها / ستاد مراكز بهداشت شهرستانها، مراكز بهداشتي درماني</v>
      </c>
      <c r="AN204">
        <v>372</v>
      </c>
      <c r="AO204">
        <v>31</v>
      </c>
      <c r="AP204">
        <v>20</v>
      </c>
    </row>
    <row r="205" spans="35:42" ht="15" customHeight="1" x14ac:dyDescent="0.3">
      <c r="AP205" t="s">
        <v>314</v>
      </c>
    </row>
    <row r="206" spans="35:42" x14ac:dyDescent="0.3">
      <c r="AI206">
        <v>1</v>
      </c>
      <c r="AJ206" t="s">
        <v>315</v>
      </c>
      <c r="AK206" t="s">
        <v>216</v>
      </c>
      <c r="AL206" t="str">
        <f t="shared" ref="AL206:AL208" si="42">AJ206&amp;AK206</f>
        <v>تكنسين بهداشت خانوادهمراكز بهداشتي درماني روستايي</v>
      </c>
      <c r="AN206">
        <v>648</v>
      </c>
      <c r="AO206">
        <v>54</v>
      </c>
      <c r="AP206">
        <v>35</v>
      </c>
    </row>
    <row r="207" spans="35:42" x14ac:dyDescent="0.3">
      <c r="AI207">
        <v>2</v>
      </c>
      <c r="AJ207" t="s">
        <v>315</v>
      </c>
      <c r="AK207" t="s">
        <v>316</v>
      </c>
      <c r="AL207" t="str">
        <f t="shared" si="42"/>
        <v>تكنسين بهداشت خانوادهمراكز بهداشتي درماني شهري</v>
      </c>
      <c r="AN207">
        <v>468</v>
      </c>
      <c r="AO207">
        <v>39</v>
      </c>
      <c r="AP207">
        <v>25</v>
      </c>
    </row>
    <row r="208" spans="35:42" x14ac:dyDescent="0.3">
      <c r="AI208">
        <v>3</v>
      </c>
      <c r="AJ208" t="s">
        <v>315</v>
      </c>
      <c r="AK208" t="s">
        <v>711</v>
      </c>
      <c r="AL208" t="str">
        <f t="shared" si="42"/>
        <v>تكنسين بهداشت خانوادهمركز بهداشت استان(معاونت بهداشتي)، ستاد شبكه ها / ستاد مراكز بهداشت شهرستانها</v>
      </c>
      <c r="AN208">
        <v>276</v>
      </c>
      <c r="AO208">
        <v>23</v>
      </c>
      <c r="AP208">
        <v>15</v>
      </c>
    </row>
    <row r="209" spans="35:42" ht="15" customHeight="1" x14ac:dyDescent="0.3">
      <c r="AP209" t="s">
        <v>317</v>
      </c>
    </row>
    <row r="210" spans="35:42" x14ac:dyDescent="0.3">
      <c r="AI210">
        <v>1</v>
      </c>
      <c r="AJ210" t="s">
        <v>319</v>
      </c>
      <c r="AK210" t="s">
        <v>318</v>
      </c>
      <c r="AL210" t="str">
        <f t="shared" ref="AL210:AL211" si="43">AJ210&amp;AK210</f>
        <v>تكنسين بهداشت محيطمراكز بهداشتي درماني و گروه بهداشت محيط واحدها</v>
      </c>
      <c r="AN210">
        <v>468</v>
      </c>
      <c r="AO210">
        <v>39</v>
      </c>
      <c r="AP210">
        <v>25</v>
      </c>
    </row>
    <row r="211" spans="35:42" x14ac:dyDescent="0.3">
      <c r="AI211">
        <v>2</v>
      </c>
      <c r="AJ211" t="s">
        <v>319</v>
      </c>
      <c r="AK211" t="s">
        <v>182</v>
      </c>
      <c r="AL211" t="str">
        <f t="shared" si="43"/>
        <v>تكنسين بهداشت محيطبيمارستانها و مراكز آموزشي درماني</v>
      </c>
      <c r="AN211">
        <v>372</v>
      </c>
      <c r="AO211">
        <v>31</v>
      </c>
      <c r="AP211">
        <v>20</v>
      </c>
    </row>
    <row r="212" spans="35:42" ht="15" customHeight="1" x14ac:dyDescent="0.3">
      <c r="AP212" t="s">
        <v>320</v>
      </c>
    </row>
    <row r="213" spans="35:42" ht="79.95" customHeight="1" x14ac:dyDescent="0.3">
      <c r="AI213">
        <v>1</v>
      </c>
      <c r="AJ213" t="s">
        <v>324</v>
      </c>
      <c r="AK213" t="s">
        <v>710</v>
      </c>
      <c r="AL213" t="str">
        <f>AJ213&amp;AK213</f>
        <v>تكنسين مبارزه با بيماريهاي غير واگير دارمركز بهداشت استان(معاونت بهداشتي)، ستاد شبكه ها / ستاد مراكز بهداشت شهرستانها، مراكز بهداشتي درماني</v>
      </c>
      <c r="AM213" t="s">
        <v>321</v>
      </c>
      <c r="AN213">
        <v>276</v>
      </c>
      <c r="AO213">
        <v>23</v>
      </c>
      <c r="AP213">
        <v>15</v>
      </c>
    </row>
    <row r="214" spans="35:42" x14ac:dyDescent="0.3">
      <c r="AM214" t="s">
        <v>322</v>
      </c>
    </row>
    <row r="215" spans="35:42" x14ac:dyDescent="0.3">
      <c r="AI215">
        <v>2</v>
      </c>
      <c r="AJ215" t="s">
        <v>325</v>
      </c>
      <c r="AK215" t="s">
        <v>710</v>
      </c>
      <c r="AL215" t="str">
        <f t="shared" ref="AL215:AL216" si="44">AJ215&amp;AK215</f>
        <v>تكنسين مبارزه با بيماريهاي واگير دارمركز بهداشت استان(معاونت بهداشتي)، ستاد شبكه ها / ستاد مراكز بهداشت شهرستانها، مراكز بهداشتي درماني</v>
      </c>
      <c r="AM215" t="s">
        <v>323</v>
      </c>
      <c r="AN215">
        <v>468</v>
      </c>
      <c r="AO215">
        <v>39</v>
      </c>
      <c r="AP215">
        <v>25</v>
      </c>
    </row>
    <row r="216" spans="35:42" x14ac:dyDescent="0.3">
      <c r="AI216">
        <v>3</v>
      </c>
      <c r="AJ216" t="s">
        <v>327</v>
      </c>
      <c r="AK216" t="s">
        <v>326</v>
      </c>
      <c r="AL216" t="str">
        <f t="shared" si="44"/>
        <v>تكنسين مبارزه با بيماريهاي واگيرداربخش سل واحد مبارزه با بيماريهاي واگيردار</v>
      </c>
      <c r="AN216">
        <v>648</v>
      </c>
      <c r="AO216">
        <v>54</v>
      </c>
      <c r="AP216">
        <v>35</v>
      </c>
    </row>
    <row r="219" spans="35:42" ht="14.4" customHeight="1" x14ac:dyDescent="0.3">
      <c r="AI219" t="s">
        <v>58</v>
      </c>
      <c r="AJ219" t="s">
        <v>180</v>
      </c>
      <c r="AK219" t="s">
        <v>179</v>
      </c>
      <c r="AL219" t="str">
        <f>AJ219&amp;AK219</f>
        <v>عناوين پست هاي سازمانيمحل خدمت</v>
      </c>
      <c r="AM219" t="s">
        <v>174</v>
      </c>
      <c r="AN219" t="s">
        <v>175</v>
      </c>
      <c r="AO219" t="s">
        <v>176</v>
      </c>
      <c r="AP219" t="s">
        <v>176</v>
      </c>
    </row>
    <row r="220" spans="35:42" x14ac:dyDescent="0.3">
      <c r="AO220" t="s">
        <v>177</v>
      </c>
      <c r="AP220" t="s">
        <v>178</v>
      </c>
    </row>
    <row r="221" spans="35:42" ht="15" customHeight="1" x14ac:dyDescent="0.3">
      <c r="AP221" t="s">
        <v>328</v>
      </c>
    </row>
    <row r="222" spans="35:42" x14ac:dyDescent="0.3">
      <c r="AI222">
        <v>1</v>
      </c>
      <c r="AJ222" t="s">
        <v>330</v>
      </c>
      <c r="AK222" t="s">
        <v>329</v>
      </c>
      <c r="AL222" t="str">
        <f t="shared" ref="AL222:AL225" si="45">AJ222&amp;AK222</f>
        <v>تكنسين مسئول تأسيساتكليه واحدهاي داراي اين عنوان پست سازماني</v>
      </c>
      <c r="AN222">
        <v>552</v>
      </c>
      <c r="AO222">
        <v>46</v>
      </c>
      <c r="AP222">
        <v>30</v>
      </c>
    </row>
    <row r="223" spans="35:42" x14ac:dyDescent="0.3">
      <c r="AI223">
        <v>2</v>
      </c>
      <c r="AJ223" t="s">
        <v>331</v>
      </c>
      <c r="AK223" t="s">
        <v>268</v>
      </c>
      <c r="AL223" t="str">
        <f t="shared" si="45"/>
        <v>مكانيسين يا تكنسين تأسيساتمراكز بهداشتي و درماني، بيمارستانها و مراكز آموزشي درماني</v>
      </c>
      <c r="AN223">
        <v>552</v>
      </c>
      <c r="AO223">
        <v>46</v>
      </c>
      <c r="AP223">
        <v>30</v>
      </c>
    </row>
    <row r="224" spans="35:42" x14ac:dyDescent="0.3">
      <c r="AI224">
        <v>3</v>
      </c>
      <c r="AJ224" t="s">
        <v>331</v>
      </c>
      <c r="AK224" t="s">
        <v>186</v>
      </c>
      <c r="AL224" t="str">
        <f t="shared" si="45"/>
        <v>مكانيسين يا تكنسين تأسيساتساير واحدها</v>
      </c>
      <c r="AN224">
        <v>468</v>
      </c>
      <c r="AO224">
        <v>39</v>
      </c>
      <c r="AP224">
        <v>25</v>
      </c>
    </row>
    <row r="225" spans="35:42" x14ac:dyDescent="0.3">
      <c r="AI225">
        <v>4</v>
      </c>
      <c r="AJ225" t="s">
        <v>331</v>
      </c>
      <c r="AK225" t="s">
        <v>269</v>
      </c>
      <c r="AL225" t="str">
        <f t="shared" si="45"/>
        <v>مكانيسين يا تكنسين تأسيساتمركز مبارزه با سرطان</v>
      </c>
      <c r="AN225">
        <v>648</v>
      </c>
      <c r="AO225">
        <v>54</v>
      </c>
      <c r="AP225">
        <v>35</v>
      </c>
    </row>
    <row r="226" spans="35:42" ht="15" customHeight="1" x14ac:dyDescent="0.3">
      <c r="AP226" t="s">
        <v>332</v>
      </c>
    </row>
    <row r="227" spans="35:42" x14ac:dyDescent="0.3">
      <c r="AI227">
        <v>1</v>
      </c>
      <c r="AJ227" t="s">
        <v>333</v>
      </c>
      <c r="AK227" t="s">
        <v>329</v>
      </c>
      <c r="AL227" t="str">
        <f t="shared" ref="AL227:AL229" si="46">AJ227&amp;AK227</f>
        <v>تكنسين تجهيزات پزشكيكليه واحدهاي داراي اين عنوان پست سازماني</v>
      </c>
      <c r="AN227">
        <v>180</v>
      </c>
      <c r="AO227">
        <v>15</v>
      </c>
      <c r="AP227">
        <v>10</v>
      </c>
    </row>
    <row r="228" spans="35:42" x14ac:dyDescent="0.3">
      <c r="AI228">
        <v>2</v>
      </c>
      <c r="AJ228" t="s">
        <v>334</v>
      </c>
      <c r="AK228" t="s">
        <v>711</v>
      </c>
      <c r="AL228" t="str">
        <f t="shared" si="46"/>
        <v>تكنسين تجهيزات دندانپزشكيمركز بهداشت استان(معاونت بهداشتي)، ستاد شبكه ها / ستاد مراكز بهداشت شهرستانها</v>
      </c>
      <c r="AN228">
        <v>180</v>
      </c>
      <c r="AO228">
        <v>15</v>
      </c>
      <c r="AP228">
        <v>10</v>
      </c>
    </row>
    <row r="229" spans="35:42" x14ac:dyDescent="0.3">
      <c r="AI229">
        <v>3</v>
      </c>
      <c r="AJ229" t="s">
        <v>335</v>
      </c>
      <c r="AK229" t="s">
        <v>199</v>
      </c>
      <c r="AL229" t="str">
        <f t="shared" si="46"/>
        <v>تكنسين تعميرات و تجهيزات پزشكيمراكز بهداشتي و درماني</v>
      </c>
      <c r="AN229">
        <v>372</v>
      </c>
      <c r="AO229">
        <v>31</v>
      </c>
      <c r="AP229">
        <v>20</v>
      </c>
    </row>
    <row r="230" spans="35:42" ht="15" customHeight="1" x14ac:dyDescent="0.3">
      <c r="AP230" t="s">
        <v>336</v>
      </c>
    </row>
    <row r="231" spans="35:42" x14ac:dyDescent="0.3">
      <c r="AI231">
        <v>1</v>
      </c>
      <c r="AJ231" t="s">
        <v>337</v>
      </c>
      <c r="AK231" t="s">
        <v>211</v>
      </c>
      <c r="AL231" t="str">
        <f t="shared" ref="AL231:AL232" si="47">AJ231&amp;AK231</f>
        <v>تكنسين دندانسازيمراكز بهداشتي درماني</v>
      </c>
      <c r="AN231">
        <v>468</v>
      </c>
      <c r="AO231">
        <v>39</v>
      </c>
      <c r="AP231">
        <v>25</v>
      </c>
    </row>
    <row r="232" spans="35:42" x14ac:dyDescent="0.3">
      <c r="AI232">
        <v>2</v>
      </c>
      <c r="AJ232" t="s">
        <v>339</v>
      </c>
      <c r="AK232" t="s">
        <v>338</v>
      </c>
      <c r="AL232" t="str">
        <f t="shared" si="47"/>
        <v>تكنسين دندانسازي (پروتز دندان)دانشكده دندانپزشكي</v>
      </c>
      <c r="AN232">
        <v>552</v>
      </c>
      <c r="AO232">
        <v>46</v>
      </c>
      <c r="AP232">
        <v>30</v>
      </c>
    </row>
    <row r="233" spans="35:42" ht="15" customHeight="1" x14ac:dyDescent="0.3">
      <c r="AP233" t="s">
        <v>340</v>
      </c>
    </row>
    <row r="234" spans="35:42" x14ac:dyDescent="0.3">
      <c r="AI234">
        <v>1</v>
      </c>
      <c r="AJ234" t="s">
        <v>341</v>
      </c>
      <c r="AK234" t="s">
        <v>683</v>
      </c>
      <c r="AL234" t="str">
        <f t="shared" ref="AL234:AL235" si="48">AJ234&amp;AK234</f>
        <v>تكنسين دياليزاتاق عمل، بخشهاي دياليز، عفوني، سرطان،CCU و ICU</v>
      </c>
      <c r="AN234">
        <v>1000</v>
      </c>
      <c r="AO234">
        <v>85</v>
      </c>
      <c r="AP234">
        <v>55</v>
      </c>
    </row>
    <row r="235" spans="35:42" x14ac:dyDescent="0.3">
      <c r="AI235">
        <v>2</v>
      </c>
      <c r="AJ235" t="s">
        <v>343</v>
      </c>
      <c r="AK235" t="s">
        <v>342</v>
      </c>
      <c r="AL235" t="str">
        <f t="shared" si="48"/>
        <v>تكنسين همودياليزبخش دياليز و همودياليز بيمارستانها و مراكز آموزشي درماني</v>
      </c>
      <c r="AN235">
        <v>840</v>
      </c>
      <c r="AO235">
        <v>70</v>
      </c>
      <c r="AP235">
        <v>45</v>
      </c>
    </row>
    <row r="236" spans="35:42" ht="15" customHeight="1" x14ac:dyDescent="0.3">
      <c r="AP236" t="s">
        <v>344</v>
      </c>
    </row>
    <row r="237" spans="35:42" x14ac:dyDescent="0.3">
      <c r="AI237">
        <v>1</v>
      </c>
      <c r="AJ237" t="s">
        <v>346</v>
      </c>
      <c r="AK237" t="s">
        <v>345</v>
      </c>
      <c r="AL237" t="str">
        <f>AJ237&amp;AK237</f>
        <v>تكنسين راديولوژيبخش راديولوژي بيمارستانها و مراكز آموزشي درماني، دانشكده دندانپزشكي</v>
      </c>
      <c r="AN237">
        <v>372</v>
      </c>
      <c r="AO237">
        <v>31</v>
      </c>
      <c r="AP237">
        <v>20</v>
      </c>
    </row>
    <row r="238" spans="35:42" ht="15" customHeight="1" x14ac:dyDescent="0.3">
      <c r="AP238" t="s">
        <v>347</v>
      </c>
    </row>
    <row r="239" spans="35:42" x14ac:dyDescent="0.3">
      <c r="AI239">
        <v>1</v>
      </c>
      <c r="AJ239" t="s">
        <v>349</v>
      </c>
      <c r="AK239" t="s">
        <v>348</v>
      </c>
      <c r="AL239" t="str">
        <f t="shared" ref="AL239:AL240" si="49">AJ239&amp;AK239</f>
        <v>تكنسين ساختمانبيمارستانها و مراكز آموزشي درماني، مراكز بهداشتي و درماني</v>
      </c>
      <c r="AN239">
        <v>372</v>
      </c>
      <c r="AO239">
        <v>31</v>
      </c>
      <c r="AP239">
        <v>20</v>
      </c>
    </row>
    <row r="240" spans="35:42" x14ac:dyDescent="0.3">
      <c r="AI240">
        <v>2</v>
      </c>
      <c r="AJ240" t="s">
        <v>349</v>
      </c>
      <c r="AK240" t="s">
        <v>186</v>
      </c>
      <c r="AL240" t="str">
        <f t="shared" si="49"/>
        <v>تكنسين ساختمانساير واحدها</v>
      </c>
      <c r="AN240">
        <v>276</v>
      </c>
      <c r="AO240">
        <v>23</v>
      </c>
      <c r="AP240">
        <v>15</v>
      </c>
    </row>
    <row r="241" spans="35:42" ht="15" customHeight="1" x14ac:dyDescent="0.3">
      <c r="AP241" t="s">
        <v>350</v>
      </c>
    </row>
    <row r="242" spans="35:42" x14ac:dyDescent="0.3">
      <c r="AI242">
        <v>1</v>
      </c>
      <c r="AJ242" t="s">
        <v>351</v>
      </c>
      <c r="AK242" t="s">
        <v>195</v>
      </c>
      <c r="AL242" t="str">
        <f t="shared" ref="AL242:AL244" si="50">AJ242&amp;AK242</f>
        <v>تكنسين سمعي و بصريكليه واحدها</v>
      </c>
      <c r="AN242">
        <v>372</v>
      </c>
      <c r="AO242">
        <v>31</v>
      </c>
      <c r="AP242">
        <v>20</v>
      </c>
    </row>
    <row r="243" spans="35:42" x14ac:dyDescent="0.3">
      <c r="AI243">
        <v>2</v>
      </c>
      <c r="AJ243" t="s">
        <v>352</v>
      </c>
      <c r="AK243" t="s">
        <v>195</v>
      </c>
      <c r="AL243" t="str">
        <f t="shared" si="50"/>
        <v>متصدي سمعي و بصريكليه واحدها</v>
      </c>
      <c r="AN243">
        <v>372</v>
      </c>
      <c r="AO243">
        <v>31</v>
      </c>
      <c r="AP243">
        <v>20</v>
      </c>
    </row>
    <row r="244" spans="35:42" x14ac:dyDescent="0.3">
      <c r="AI244">
        <v>3</v>
      </c>
      <c r="AJ244" t="s">
        <v>353</v>
      </c>
      <c r="AK244" t="s">
        <v>195</v>
      </c>
      <c r="AL244" t="str">
        <f t="shared" si="50"/>
        <v>مسئول سمعي و بصريكليه واحدها</v>
      </c>
      <c r="AN244">
        <v>372</v>
      </c>
      <c r="AO244">
        <v>31</v>
      </c>
      <c r="AP244">
        <v>20</v>
      </c>
    </row>
    <row r="247" spans="35:42" ht="14.4" customHeight="1" x14ac:dyDescent="0.3">
      <c r="AI247" t="s">
        <v>58</v>
      </c>
      <c r="AJ247" t="s">
        <v>180</v>
      </c>
      <c r="AK247" t="s">
        <v>179</v>
      </c>
      <c r="AL247" t="str">
        <f>AJ247&amp;AK247</f>
        <v>عناوين پست هاي سازمانيمحل خدمت</v>
      </c>
      <c r="AM247" t="s">
        <v>174</v>
      </c>
      <c r="AN247" t="s">
        <v>175</v>
      </c>
      <c r="AO247" t="s">
        <v>176</v>
      </c>
      <c r="AP247" t="s">
        <v>176</v>
      </c>
    </row>
    <row r="248" spans="35:42" x14ac:dyDescent="0.3">
      <c r="AO248" t="s">
        <v>177</v>
      </c>
      <c r="AP248" t="s">
        <v>178</v>
      </c>
    </row>
    <row r="249" spans="35:42" ht="15" customHeight="1" x14ac:dyDescent="0.3">
      <c r="AO249" t="s">
        <v>354</v>
      </c>
    </row>
    <row r="250" spans="35:42" x14ac:dyDescent="0.3">
      <c r="AI250">
        <v>1</v>
      </c>
      <c r="AJ250" t="s">
        <v>356</v>
      </c>
      <c r="AK250" t="s">
        <v>355</v>
      </c>
      <c r="AL250" t="str">
        <f>AJ250&amp;AK250</f>
        <v>تكنسين اوديومتري (شنوايي سنجي)مراكز بهداشتي درماني، پلي كلينيك ها ، بيمارستانها و مراكز آموزشي درماني</v>
      </c>
      <c r="AN250">
        <v>276</v>
      </c>
      <c r="AO250">
        <v>23</v>
      </c>
      <c r="AP250">
        <v>15</v>
      </c>
    </row>
    <row r="251" spans="35:42" ht="15" customHeight="1" x14ac:dyDescent="0.3">
      <c r="AO251" t="s">
        <v>357</v>
      </c>
    </row>
    <row r="252" spans="35:42" ht="76.2" customHeight="1" x14ac:dyDescent="0.3">
      <c r="AI252">
        <v>1</v>
      </c>
      <c r="AJ252" t="s">
        <v>359</v>
      </c>
      <c r="AK252" t="s">
        <v>712</v>
      </c>
      <c r="AL252" t="str">
        <f t="shared" ref="AL252:AL253" si="51">AJ252&amp;AK252</f>
        <v>تكنسين طب هسته ايمراكز بهداشتي درماني ، بيمارستانها و مراكز آموزشي درماني</v>
      </c>
      <c r="AM252" t="s">
        <v>358</v>
      </c>
      <c r="AN252">
        <v>840</v>
      </c>
      <c r="AO252">
        <v>70</v>
      </c>
      <c r="AP252">
        <v>45</v>
      </c>
    </row>
    <row r="253" spans="35:42" x14ac:dyDescent="0.3">
      <c r="AI253">
        <v>2</v>
      </c>
      <c r="AJ253" t="s">
        <v>360</v>
      </c>
      <c r="AK253" t="s">
        <v>712</v>
      </c>
      <c r="AL253" t="str">
        <f t="shared" si="51"/>
        <v>كمك تكنسين طب هسته ايمراكز بهداشتي درماني ، بيمارستانها و مراكز آموزشي درماني</v>
      </c>
      <c r="AN253">
        <v>840</v>
      </c>
      <c r="AO253">
        <v>70</v>
      </c>
      <c r="AP253">
        <v>45</v>
      </c>
    </row>
    <row r="254" spans="35:42" ht="15" customHeight="1" x14ac:dyDescent="0.3">
      <c r="AO254" t="s">
        <v>361</v>
      </c>
    </row>
    <row r="255" spans="35:42" x14ac:dyDescent="0.3">
      <c r="AI255">
        <v>1</v>
      </c>
      <c r="AJ255" t="s">
        <v>362</v>
      </c>
      <c r="AK255" t="s">
        <v>193</v>
      </c>
      <c r="AL255" t="str">
        <f t="shared" ref="AL255:AL256" si="52">AJ255&amp;AK255</f>
        <v>متصدي رزرو تختمركز اورژانس و فوريتهاي پزشكي</v>
      </c>
      <c r="AN255">
        <v>180</v>
      </c>
      <c r="AO255">
        <v>15</v>
      </c>
      <c r="AP255">
        <v>10</v>
      </c>
    </row>
    <row r="256" spans="35:42" x14ac:dyDescent="0.3">
      <c r="AI256">
        <v>2</v>
      </c>
      <c r="AJ256" t="s">
        <v>363</v>
      </c>
      <c r="AK256" t="s">
        <v>193</v>
      </c>
      <c r="AL256" t="str">
        <f t="shared" si="52"/>
        <v>مسئول امور بيماران شهرستانيمركز اورژانس و فوريتهاي پزشكي</v>
      </c>
      <c r="AN256">
        <v>180</v>
      </c>
      <c r="AO256">
        <v>15</v>
      </c>
      <c r="AP256">
        <v>10</v>
      </c>
    </row>
    <row r="257" spans="35:42" ht="15" customHeight="1" x14ac:dyDescent="0.3">
      <c r="AO257" t="s">
        <v>364</v>
      </c>
    </row>
    <row r="258" spans="35:42" x14ac:dyDescent="0.3">
      <c r="AI258">
        <v>1</v>
      </c>
      <c r="AJ258" t="s">
        <v>365</v>
      </c>
      <c r="AK258" t="s">
        <v>268</v>
      </c>
      <c r="AL258" t="str">
        <f t="shared" ref="AL258:AL259" si="53">AJ258&amp;AK258</f>
        <v>تكنسين مكانيكمراكز بهداشتي و درماني، بيمارستانها و مراكز آموزشي درماني</v>
      </c>
      <c r="AN258">
        <v>468</v>
      </c>
      <c r="AO258">
        <v>39</v>
      </c>
      <c r="AP258">
        <v>25</v>
      </c>
    </row>
    <row r="259" spans="35:42" x14ac:dyDescent="0.3">
      <c r="AI259">
        <v>2</v>
      </c>
      <c r="AJ259" t="s">
        <v>365</v>
      </c>
      <c r="AK259" t="s">
        <v>186</v>
      </c>
      <c r="AL259" t="str">
        <f t="shared" si="53"/>
        <v>تكنسين مكانيكساير واحدها</v>
      </c>
      <c r="AN259">
        <v>372</v>
      </c>
      <c r="AO259">
        <v>31</v>
      </c>
      <c r="AP259">
        <v>20</v>
      </c>
    </row>
    <row r="260" spans="35:42" ht="15" customHeight="1" x14ac:dyDescent="0.3">
      <c r="AO260" t="s">
        <v>366</v>
      </c>
    </row>
    <row r="261" spans="35:42" x14ac:dyDescent="0.3">
      <c r="AI261">
        <v>1</v>
      </c>
      <c r="AJ261" t="s">
        <v>367</v>
      </c>
      <c r="AK261" t="s">
        <v>270</v>
      </c>
      <c r="AL261" t="str">
        <f t="shared" ref="AL261:AL262" si="54">AJ261&amp;AK261</f>
        <v>تكنسين برنامه و خدمات غذايي/تكنسين تغذيهبيمارستان ها و مراكز آموزشي درماني</v>
      </c>
      <c r="AN261">
        <v>468</v>
      </c>
      <c r="AO261">
        <v>39</v>
      </c>
      <c r="AP261">
        <v>25</v>
      </c>
    </row>
    <row r="262" spans="35:42" x14ac:dyDescent="0.3">
      <c r="AI262">
        <v>2</v>
      </c>
      <c r="AJ262" t="s">
        <v>369</v>
      </c>
      <c r="AK262" t="s">
        <v>368</v>
      </c>
      <c r="AL262" t="str">
        <f t="shared" si="54"/>
        <v>تكنسين مواد خوردني، آشاميدني ، آرايشي و بهداشتيمعاونت هاي بهداشتي، درمان و غذا و دارو</v>
      </c>
      <c r="AN262">
        <v>372</v>
      </c>
      <c r="AO262">
        <v>31</v>
      </c>
      <c r="AP262">
        <v>20</v>
      </c>
    </row>
    <row r="263" spans="35:42" ht="15" customHeight="1" x14ac:dyDescent="0.3">
      <c r="AO263" t="s">
        <v>370</v>
      </c>
    </row>
    <row r="264" spans="35:42" x14ac:dyDescent="0.3">
      <c r="AI264">
        <v>1</v>
      </c>
      <c r="AJ264" t="s">
        <v>371</v>
      </c>
      <c r="AK264" t="s">
        <v>712</v>
      </c>
      <c r="AL264" t="str">
        <f>AJ264&amp;AK264</f>
        <v>تكنسين نوار نگاريمراكز بهداشتي درماني ، بيمارستانها و مراكز آموزشي درماني</v>
      </c>
      <c r="AN264">
        <v>276</v>
      </c>
      <c r="AO264">
        <v>23</v>
      </c>
      <c r="AP264">
        <v>15</v>
      </c>
    </row>
    <row r="265" spans="35:42" ht="15" customHeight="1" x14ac:dyDescent="0.3">
      <c r="AO265" t="s">
        <v>372</v>
      </c>
    </row>
    <row r="266" spans="35:42" x14ac:dyDescent="0.3">
      <c r="AI266">
        <v>1</v>
      </c>
      <c r="AJ266" t="s">
        <v>374</v>
      </c>
      <c r="AK266" t="s">
        <v>373</v>
      </c>
      <c r="AL266" t="str">
        <f t="shared" ref="AL266:AL267" si="55">AJ266&amp;AK266</f>
        <v>تكنسين هوشبري / بيهوشيمركز توانبخشي و روانپزشكي شهيد مدرس، مركز آموزشي درماني فارابي و اتاق عمل ساير بيمارستانها و مراكز آموزشي درماني</v>
      </c>
      <c r="AN266">
        <v>1000</v>
      </c>
      <c r="AO266">
        <v>85</v>
      </c>
      <c r="AP266">
        <v>55</v>
      </c>
    </row>
    <row r="267" spans="35:42" x14ac:dyDescent="0.3">
      <c r="AI267">
        <v>2</v>
      </c>
      <c r="AJ267" t="s">
        <v>374</v>
      </c>
      <c r="AK267" t="s">
        <v>708</v>
      </c>
      <c r="AL267" t="str">
        <f t="shared" si="55"/>
        <v>تكنسين هوشبري / بيهوشياتاق عمل دانشكده دندانپزشكي</v>
      </c>
      <c r="AN267">
        <v>552</v>
      </c>
      <c r="AO267">
        <v>46</v>
      </c>
      <c r="AP267">
        <v>30</v>
      </c>
    </row>
    <row r="270" spans="35:42" ht="14.4" customHeight="1" x14ac:dyDescent="0.3">
      <c r="AI270" t="s">
        <v>58</v>
      </c>
      <c r="AJ270" t="s">
        <v>180</v>
      </c>
      <c r="AK270" t="s">
        <v>179</v>
      </c>
      <c r="AL270" t="str">
        <f>AJ270&amp;AK270</f>
        <v>عناوين پست هاي سازمانيمحل خدمت</v>
      </c>
      <c r="AM270" t="s">
        <v>174</v>
      </c>
      <c r="AN270" t="s">
        <v>175</v>
      </c>
      <c r="AO270" t="s">
        <v>176</v>
      </c>
      <c r="AP270" t="s">
        <v>176</v>
      </c>
    </row>
    <row r="271" spans="35:42" x14ac:dyDescent="0.3">
      <c r="AO271" t="s">
        <v>177</v>
      </c>
      <c r="AP271" t="s">
        <v>178</v>
      </c>
    </row>
    <row r="273" spans="35:42" x14ac:dyDescent="0.3">
      <c r="AI273">
        <v>1</v>
      </c>
      <c r="AJ273" t="s">
        <v>375</v>
      </c>
      <c r="AK273" t="s">
        <v>195</v>
      </c>
      <c r="AL273" t="str">
        <f>AJ273&amp;AK273</f>
        <v>تلفنچيكليه واحدها</v>
      </c>
      <c r="AN273">
        <v>276</v>
      </c>
      <c r="AO273">
        <v>23</v>
      </c>
      <c r="AP273">
        <v>15</v>
      </c>
    </row>
    <row r="275" spans="35:42" x14ac:dyDescent="0.3">
      <c r="AI275">
        <v>1</v>
      </c>
      <c r="AJ275" t="s">
        <v>376</v>
      </c>
      <c r="AK275" t="s">
        <v>182</v>
      </c>
      <c r="AL275" t="str">
        <f t="shared" ref="AL275:AL281" si="56">AJ275&amp;AK275</f>
        <v>حسابداربيمارستانها و مراكز آموزشي درماني</v>
      </c>
      <c r="AN275">
        <v>96</v>
      </c>
      <c r="AO275">
        <v>8</v>
      </c>
      <c r="AP275">
        <v>5</v>
      </c>
    </row>
    <row r="276" spans="35:42" x14ac:dyDescent="0.3">
      <c r="AI276">
        <v>2</v>
      </c>
      <c r="AJ276" t="s">
        <v>377</v>
      </c>
      <c r="AK276" t="s">
        <v>182</v>
      </c>
      <c r="AL276" t="str">
        <f t="shared" si="56"/>
        <v>حسابدار امين اموالبيمارستانها و مراكز آموزشي درماني</v>
      </c>
      <c r="AN276">
        <v>96</v>
      </c>
      <c r="AO276">
        <v>8</v>
      </c>
      <c r="AP276">
        <v>5</v>
      </c>
    </row>
    <row r="277" spans="35:42" x14ac:dyDescent="0.3">
      <c r="AI277">
        <v>3</v>
      </c>
      <c r="AJ277" t="s">
        <v>75</v>
      </c>
      <c r="AK277" t="s">
        <v>182</v>
      </c>
      <c r="AL277" t="str">
        <f t="shared" si="56"/>
        <v>حسابدار مسئولبيمارستانها و مراكز آموزشي درماني</v>
      </c>
      <c r="AN277">
        <v>96</v>
      </c>
      <c r="AO277">
        <v>8</v>
      </c>
      <c r="AP277">
        <v>5</v>
      </c>
    </row>
    <row r="278" spans="35:42" x14ac:dyDescent="0.3">
      <c r="AI278">
        <v>4</v>
      </c>
      <c r="AJ278" t="s">
        <v>378</v>
      </c>
      <c r="AK278" t="s">
        <v>182</v>
      </c>
      <c r="AL278" t="str">
        <f t="shared" si="56"/>
        <v>رئيس اداره امور عموميبيمارستانها و مراكز آموزشي درماني</v>
      </c>
      <c r="AN278">
        <v>180</v>
      </c>
      <c r="AO278">
        <v>15</v>
      </c>
      <c r="AP278">
        <v>10</v>
      </c>
    </row>
    <row r="279" spans="35:42" x14ac:dyDescent="0.3">
      <c r="AI279">
        <v>5</v>
      </c>
      <c r="AJ279" t="s">
        <v>379</v>
      </c>
      <c r="AK279" t="s">
        <v>182</v>
      </c>
      <c r="AL279" t="str">
        <f t="shared" si="56"/>
        <v>رئيس امور اداريبيمارستانها و مراكز آموزشي درماني</v>
      </c>
      <c r="AN279">
        <v>180</v>
      </c>
      <c r="AO279">
        <v>15</v>
      </c>
      <c r="AP279">
        <v>10</v>
      </c>
    </row>
    <row r="280" spans="35:42" x14ac:dyDescent="0.3">
      <c r="AI280">
        <v>6</v>
      </c>
      <c r="AJ280" t="s">
        <v>380</v>
      </c>
      <c r="AK280" t="s">
        <v>463</v>
      </c>
      <c r="AL280" t="str">
        <f t="shared" si="56"/>
        <v>كارشناس رسيدگي به اسناد بيمارستانيمراكز آموزشي درماني حضرت سيدالشهداء (ع) و امام موسي كاظم (ع)</v>
      </c>
      <c r="AN280">
        <v>276</v>
      </c>
      <c r="AO280">
        <v>23</v>
      </c>
      <c r="AP280">
        <v>15</v>
      </c>
    </row>
    <row r="281" spans="35:42" x14ac:dyDescent="0.3">
      <c r="AI281">
        <v>7</v>
      </c>
      <c r="AJ281" t="s">
        <v>380</v>
      </c>
      <c r="AK281" t="s">
        <v>713</v>
      </c>
      <c r="AL281" t="str">
        <f t="shared" si="56"/>
        <v>كارشناس رسيدگي به اسناد بيمارستانيساير بيمارستانها و مراكز آموزشي درماني</v>
      </c>
      <c r="AN281">
        <v>96</v>
      </c>
      <c r="AO281">
        <v>8</v>
      </c>
      <c r="AP281">
        <v>5</v>
      </c>
    </row>
    <row r="283" spans="35:42" x14ac:dyDescent="0.3">
      <c r="AI283">
        <v>1</v>
      </c>
      <c r="AJ283" t="s">
        <v>381</v>
      </c>
      <c r="AK283" t="s">
        <v>250</v>
      </c>
      <c r="AL283" t="str">
        <f t="shared" ref="AL283:AL285" si="57">AJ283&amp;AK283</f>
        <v>داروسازمركز توانبخشي و روانپزشكي شهيد مدرس و مركز آموزشي درماني فارابي</v>
      </c>
      <c r="AN283">
        <v>840</v>
      </c>
      <c r="AO283">
        <v>70</v>
      </c>
      <c r="AP283">
        <v>45</v>
      </c>
    </row>
    <row r="284" spans="35:42" x14ac:dyDescent="0.3">
      <c r="AI284">
        <v>2</v>
      </c>
      <c r="AJ284" t="s">
        <v>381</v>
      </c>
      <c r="AK284" t="s">
        <v>382</v>
      </c>
      <c r="AL284" t="str">
        <f t="shared" si="57"/>
        <v>داروسازمراكز بهداشتي درماني،درمانگاه ها، ساير بيمارستان ها و مراكز آموزشي درماني و داروخانه هاي شبانه روزي دولتي</v>
      </c>
      <c r="AN284">
        <v>372</v>
      </c>
      <c r="AO284">
        <v>31</v>
      </c>
      <c r="AP284">
        <v>20</v>
      </c>
    </row>
    <row r="285" spans="35:42" x14ac:dyDescent="0.3">
      <c r="AI285">
        <v>3</v>
      </c>
      <c r="AJ285" t="s">
        <v>384</v>
      </c>
      <c r="AK285" t="s">
        <v>383</v>
      </c>
      <c r="AL285" t="str">
        <f t="shared" si="57"/>
        <v>كارشناس نظارت بر مواد مخدرمعاونت غذا و دارو</v>
      </c>
      <c r="AN285">
        <v>180</v>
      </c>
      <c r="AO285">
        <v>15</v>
      </c>
      <c r="AP285">
        <v>10</v>
      </c>
    </row>
    <row r="287" spans="35:42" x14ac:dyDescent="0.3">
      <c r="AI287">
        <v>1</v>
      </c>
      <c r="AJ287" t="s">
        <v>386</v>
      </c>
      <c r="AK287" t="s">
        <v>385</v>
      </c>
      <c r="AL287" t="str">
        <f t="shared" ref="AL287:AL290" si="58">AJ287&amp;AK287</f>
        <v>دندانپزشكمراكز بهداشتي درماني و اتاق عمل دانشكده دندانپزشكي</v>
      </c>
      <c r="AN287">
        <v>552</v>
      </c>
      <c r="AO287">
        <v>46</v>
      </c>
      <c r="AP287">
        <v>30</v>
      </c>
    </row>
    <row r="288" spans="35:42" x14ac:dyDescent="0.3">
      <c r="AI288">
        <v>2</v>
      </c>
      <c r="AJ288" t="s">
        <v>386</v>
      </c>
      <c r="AK288" t="s">
        <v>387</v>
      </c>
      <c r="AL288" t="str">
        <f t="shared" si="58"/>
        <v>دندانپزشكمركز آموزشي درماني حضرت سيدالشهداء (ع)</v>
      </c>
      <c r="AN288">
        <v>372</v>
      </c>
      <c r="AO288">
        <v>31</v>
      </c>
      <c r="AP288">
        <v>20</v>
      </c>
    </row>
    <row r="289" spans="35:42" x14ac:dyDescent="0.3">
      <c r="AI289">
        <v>3</v>
      </c>
      <c r="AJ289" t="s">
        <v>386</v>
      </c>
      <c r="AK289" t="s">
        <v>250</v>
      </c>
      <c r="AL289" t="str">
        <f t="shared" si="58"/>
        <v>دندانپزشكمركز توانبخشي و روانپزشكي شهيد مدرس و مركز آموزشي درماني فارابي</v>
      </c>
      <c r="AN289">
        <v>1000</v>
      </c>
      <c r="AO289">
        <v>85</v>
      </c>
      <c r="AP289">
        <v>55</v>
      </c>
    </row>
    <row r="290" spans="35:42" x14ac:dyDescent="0.3">
      <c r="AI290">
        <v>4</v>
      </c>
      <c r="AJ290" t="s">
        <v>213</v>
      </c>
      <c r="AK290" t="s">
        <v>211</v>
      </c>
      <c r="AL290" t="str">
        <f t="shared" si="58"/>
        <v>كارشناس بهداشت دهان و دندانمراكز بهداشتي درماني</v>
      </c>
      <c r="AN290">
        <v>468</v>
      </c>
      <c r="AO290">
        <v>39</v>
      </c>
      <c r="AP290">
        <v>25</v>
      </c>
    </row>
    <row r="292" spans="35:42" x14ac:dyDescent="0.3">
      <c r="AI292">
        <v>1</v>
      </c>
      <c r="AJ292" t="s">
        <v>389</v>
      </c>
      <c r="AK292" t="s">
        <v>388</v>
      </c>
      <c r="AL292" t="str">
        <f>AJ292&amp;AK292</f>
        <v>خياط و تعميركار البسه و ملحفهمراكز بهداشتي درماني، بيمارستانها و مراكز آموزشي درماني</v>
      </c>
      <c r="AN292">
        <v>372</v>
      </c>
      <c r="AO292">
        <v>31</v>
      </c>
      <c r="AP292">
        <v>20</v>
      </c>
    </row>
    <row r="295" spans="35:42" ht="14.4" customHeight="1" x14ac:dyDescent="0.3">
      <c r="AI295" t="s">
        <v>58</v>
      </c>
      <c r="AJ295" t="s">
        <v>180</v>
      </c>
      <c r="AK295" t="s">
        <v>179</v>
      </c>
      <c r="AL295" t="str">
        <f>AJ295&amp;AK295</f>
        <v>عناوين پست هاي سازمانيمحل خدمت</v>
      </c>
      <c r="AM295" t="s">
        <v>174</v>
      </c>
      <c r="AN295" t="s">
        <v>175</v>
      </c>
      <c r="AO295" t="s">
        <v>176</v>
      </c>
      <c r="AP295" t="s">
        <v>176</v>
      </c>
    </row>
    <row r="296" spans="35:42" x14ac:dyDescent="0.3">
      <c r="AO296" t="s">
        <v>177</v>
      </c>
      <c r="AP296" t="s">
        <v>178</v>
      </c>
    </row>
    <row r="297" spans="35:42" ht="15" customHeight="1" x14ac:dyDescent="0.3">
      <c r="AP297" t="s">
        <v>390</v>
      </c>
    </row>
    <row r="298" spans="35:42" x14ac:dyDescent="0.3">
      <c r="AI298">
        <v>1</v>
      </c>
      <c r="AJ298" t="s">
        <v>391</v>
      </c>
      <c r="AK298" t="s">
        <v>250</v>
      </c>
      <c r="AL298" t="str">
        <f t="shared" ref="AL298:AL303" si="59">AJ298&amp;AK298</f>
        <v>رانندهمركز توانبخشي و روانپزشكي شهيد مدرس و مركز آموزشي درماني فارابي</v>
      </c>
      <c r="AN298">
        <v>840</v>
      </c>
      <c r="AO298">
        <v>70</v>
      </c>
      <c r="AP298">
        <v>45</v>
      </c>
    </row>
    <row r="299" spans="35:42" x14ac:dyDescent="0.3">
      <c r="AI299">
        <v>2</v>
      </c>
      <c r="AJ299" t="s">
        <v>392</v>
      </c>
      <c r="AK299" t="s">
        <v>268</v>
      </c>
      <c r="AL299" t="str">
        <f t="shared" si="59"/>
        <v>راننده آمبولانسمراكز بهداشتي و درماني، بيمارستانها و مراكز آموزشي درماني</v>
      </c>
      <c r="AN299">
        <v>276</v>
      </c>
      <c r="AO299">
        <v>23</v>
      </c>
      <c r="AP299">
        <v>15</v>
      </c>
    </row>
    <row r="300" spans="35:42" x14ac:dyDescent="0.3">
      <c r="AI300">
        <v>3</v>
      </c>
      <c r="AJ300" t="s">
        <v>393</v>
      </c>
      <c r="AK300" t="s">
        <v>199</v>
      </c>
      <c r="AL300" t="str">
        <f t="shared" si="59"/>
        <v>راننده متصدي نمايش فيلممراكز بهداشتي و درماني</v>
      </c>
      <c r="AN300">
        <v>372</v>
      </c>
      <c r="AO300">
        <v>31</v>
      </c>
      <c r="AP300">
        <v>20</v>
      </c>
    </row>
    <row r="301" spans="35:42" x14ac:dyDescent="0.3">
      <c r="AI301">
        <v>4</v>
      </c>
      <c r="AJ301" t="s">
        <v>395</v>
      </c>
      <c r="AK301" t="s">
        <v>394</v>
      </c>
      <c r="AL301" t="str">
        <f t="shared" si="59"/>
        <v>راننده وسايل نقليه سبكمركز مبارزه با سل و مركز مبارزه با سرطان</v>
      </c>
      <c r="AN301">
        <v>372</v>
      </c>
      <c r="AO301">
        <v>31</v>
      </c>
      <c r="AP301">
        <v>20</v>
      </c>
    </row>
    <row r="302" spans="35:42" x14ac:dyDescent="0.3">
      <c r="AI302">
        <v>5</v>
      </c>
      <c r="AJ302" t="s">
        <v>395</v>
      </c>
      <c r="AK302" t="s">
        <v>186</v>
      </c>
      <c r="AL302" t="str">
        <f t="shared" si="59"/>
        <v>راننده وسايل نقليه سبكساير واحدها</v>
      </c>
      <c r="AN302">
        <v>276</v>
      </c>
      <c r="AO302">
        <v>23</v>
      </c>
      <c r="AP302">
        <v>15</v>
      </c>
    </row>
    <row r="303" spans="35:42" x14ac:dyDescent="0.3">
      <c r="AI303">
        <v>6</v>
      </c>
      <c r="AJ303" t="s">
        <v>396</v>
      </c>
      <c r="AK303" t="s">
        <v>195</v>
      </c>
      <c r="AL303" t="str">
        <f t="shared" si="59"/>
        <v>راننده وسايل نقليه سنگينكليه واحدها</v>
      </c>
      <c r="AN303">
        <v>372</v>
      </c>
      <c r="AO303">
        <v>31</v>
      </c>
      <c r="AP303">
        <v>20</v>
      </c>
    </row>
    <row r="304" spans="35:42" ht="15" customHeight="1" x14ac:dyDescent="0.3">
      <c r="AP304" t="s">
        <v>397</v>
      </c>
    </row>
    <row r="305" spans="35:42" x14ac:dyDescent="0.3">
      <c r="AI305">
        <v>1</v>
      </c>
      <c r="AJ305" t="s">
        <v>398</v>
      </c>
      <c r="AK305" t="s">
        <v>250</v>
      </c>
      <c r="AL305" t="str">
        <f t="shared" ref="AL305:AL309" si="60">AJ305&amp;AK305</f>
        <v>روانشناس بالينيمركز توانبخشي و روانپزشكي شهيد مدرس و مركز آموزشي درماني فارابي</v>
      </c>
      <c r="AN305">
        <v>1000</v>
      </c>
      <c r="AO305">
        <v>100</v>
      </c>
      <c r="AP305">
        <v>65</v>
      </c>
    </row>
    <row r="306" spans="35:42" x14ac:dyDescent="0.3">
      <c r="AI306">
        <v>2</v>
      </c>
      <c r="AJ306" t="s">
        <v>398</v>
      </c>
      <c r="AK306" t="s">
        <v>399</v>
      </c>
      <c r="AL306" t="str">
        <f t="shared" si="60"/>
        <v>روانشناس بالينيبخشهاي رواني بيمارستانها و مراكز آموزشي درماني</v>
      </c>
      <c r="AN306">
        <v>1000</v>
      </c>
      <c r="AO306">
        <v>85</v>
      </c>
      <c r="AP306">
        <v>55</v>
      </c>
    </row>
    <row r="307" spans="35:42" x14ac:dyDescent="0.3">
      <c r="AI307">
        <v>3</v>
      </c>
      <c r="AJ307" t="s">
        <v>400</v>
      </c>
      <c r="AK307" t="s">
        <v>250</v>
      </c>
      <c r="AL307" t="str">
        <f t="shared" si="60"/>
        <v>كارشناس بهداشت روانيمركز توانبخشي و روانپزشكي شهيد مدرس و مركز آموزشي درماني فارابي</v>
      </c>
      <c r="AN307">
        <v>840</v>
      </c>
      <c r="AO307">
        <v>70</v>
      </c>
      <c r="AP307">
        <v>45</v>
      </c>
    </row>
    <row r="308" spans="35:42" x14ac:dyDescent="0.3">
      <c r="AI308">
        <v>4</v>
      </c>
      <c r="AJ308" t="s">
        <v>400</v>
      </c>
      <c r="AK308" t="s">
        <v>309</v>
      </c>
      <c r="AL308" t="str">
        <f t="shared" si="60"/>
        <v>كارشناس بهداشت روانيدرمانگاه ها و واحدهاي غير بيمارستاني</v>
      </c>
      <c r="AN308">
        <v>648</v>
      </c>
      <c r="AO308">
        <v>54</v>
      </c>
      <c r="AP308">
        <v>35</v>
      </c>
    </row>
    <row r="309" spans="35:42" x14ac:dyDescent="0.3">
      <c r="AI309">
        <v>5</v>
      </c>
      <c r="AJ309" t="s">
        <v>402</v>
      </c>
      <c r="AK309" t="s">
        <v>401</v>
      </c>
      <c r="AL309" t="str">
        <f t="shared" si="60"/>
        <v>كارشناس روانشناسيمركز آموزشي درماني امام موسي كاظم (ع)</v>
      </c>
      <c r="AN309">
        <v>840</v>
      </c>
      <c r="AO309">
        <v>70</v>
      </c>
      <c r="AP309">
        <v>45</v>
      </c>
    </row>
    <row r="310" spans="35:42" ht="15" customHeight="1" x14ac:dyDescent="0.3">
      <c r="AP310" t="s">
        <v>403</v>
      </c>
    </row>
    <row r="311" spans="35:42" x14ac:dyDescent="0.3">
      <c r="AI311">
        <v>1</v>
      </c>
      <c r="AJ311" t="s">
        <v>405</v>
      </c>
      <c r="AK311" t="s">
        <v>404</v>
      </c>
      <c r="AL311" t="str">
        <f t="shared" ref="AL311:AL312" si="61">AJ311&amp;AK311</f>
        <v>سرايدار و خدمتگزاردبيرستان بهياري</v>
      </c>
      <c r="AN311">
        <v>276</v>
      </c>
      <c r="AO311">
        <v>23</v>
      </c>
      <c r="AP311">
        <v>15</v>
      </c>
    </row>
    <row r="312" spans="35:42" x14ac:dyDescent="0.3">
      <c r="AI312">
        <v>2</v>
      </c>
      <c r="AJ312" t="s">
        <v>406</v>
      </c>
      <c r="AK312" t="s">
        <v>404</v>
      </c>
      <c r="AL312" t="str">
        <f t="shared" si="61"/>
        <v>سرايدار و نگهباندبيرستان بهياري</v>
      </c>
      <c r="AN312">
        <v>276</v>
      </c>
      <c r="AO312">
        <v>23</v>
      </c>
      <c r="AP312">
        <v>15</v>
      </c>
    </row>
    <row r="313" spans="35:42" ht="15" customHeight="1" x14ac:dyDescent="0.3">
      <c r="AP313" t="s">
        <v>407</v>
      </c>
    </row>
    <row r="314" spans="35:42" x14ac:dyDescent="0.3">
      <c r="AI314">
        <v>1</v>
      </c>
      <c r="AJ314" t="s">
        <v>408</v>
      </c>
      <c r="AK314" t="s">
        <v>714</v>
      </c>
      <c r="AL314" t="str">
        <f>AJ314&amp;AK314</f>
        <v>كاردان آزمايشگاهبيمارستانها و مراكز آموزشي درماني ، مراكزي كه به طور مستمر و متمركز</v>
      </c>
      <c r="AN314">
        <v>744</v>
      </c>
      <c r="AO314">
        <v>62</v>
      </c>
      <c r="AP314">
        <v>40</v>
      </c>
    </row>
    <row r="316" spans="35:42" x14ac:dyDescent="0.3">
      <c r="AI316">
        <v>2</v>
      </c>
      <c r="AJ316" t="s">
        <v>408</v>
      </c>
      <c r="AK316" t="s">
        <v>289</v>
      </c>
      <c r="AL316" t="str">
        <f>AJ316&amp;AK316</f>
        <v>كاردان آزمايشگاهگروه تشريح دانشكده ها و آزمايشگاه هاي سيتولوژي و آسيب شناسي</v>
      </c>
      <c r="AN316">
        <v>840</v>
      </c>
      <c r="AO316">
        <v>70</v>
      </c>
      <c r="AP316">
        <v>45</v>
      </c>
    </row>
    <row r="319" spans="35:42" ht="14.4" customHeight="1" x14ac:dyDescent="0.3">
      <c r="AI319" t="s">
        <v>58</v>
      </c>
      <c r="AJ319" t="s">
        <v>180</v>
      </c>
      <c r="AK319" t="s">
        <v>179</v>
      </c>
      <c r="AL319" t="str">
        <f>AJ319&amp;AK319</f>
        <v>عناوين پست هاي سازمانيمحل خدمت</v>
      </c>
      <c r="AM319" t="s">
        <v>174</v>
      </c>
      <c r="AN319" t="s">
        <v>175</v>
      </c>
      <c r="AO319" t="s">
        <v>176</v>
      </c>
      <c r="AP319" t="s">
        <v>176</v>
      </c>
    </row>
    <row r="320" spans="35:42" x14ac:dyDescent="0.3">
      <c r="AO320" t="s">
        <v>177</v>
      </c>
      <c r="AP320" t="s">
        <v>178</v>
      </c>
    </row>
    <row r="321" spans="35:42" ht="15" customHeight="1" x14ac:dyDescent="0.3">
      <c r="AO321" t="s">
        <v>409</v>
      </c>
    </row>
    <row r="322" spans="35:42" x14ac:dyDescent="0.3">
      <c r="AI322">
        <v>1</v>
      </c>
      <c r="AJ322" t="s">
        <v>408</v>
      </c>
      <c r="AK322" t="s">
        <v>291</v>
      </c>
      <c r="AL322" t="str">
        <f t="shared" ref="AL322:AL324" si="62">AJ322&amp;AK322</f>
        <v>كاردان آزمايشگاهآزمايشگاه بهداشت محيط و آزمايشگاه بيماريهاي واگيردار</v>
      </c>
      <c r="AN322">
        <v>372</v>
      </c>
      <c r="AO322">
        <v>31</v>
      </c>
      <c r="AP322">
        <v>20</v>
      </c>
    </row>
    <row r="323" spans="35:42" x14ac:dyDescent="0.3">
      <c r="AI323">
        <v>2</v>
      </c>
      <c r="AJ323" t="s">
        <v>408</v>
      </c>
      <c r="AK323" t="s">
        <v>715</v>
      </c>
      <c r="AL323" t="str">
        <f t="shared" si="62"/>
        <v>كاردان آزمايشگاهآزمايشگاه مركز بهداشت استان(معاونت بهداشتي)، آزمايشگاه ستاد شبكه ها / ستاد مراكز بهداشت شهرستانها، آزمايشگاه هاي مركزي رفرانس (تشخيص طبي) و آزمايشگاه هاي سطح يك و دو كنترل مواد خوراكي، آشاميدني در معاونت هاي درمان و غذا و دارو</v>
      </c>
      <c r="AN323">
        <v>648</v>
      </c>
      <c r="AO323">
        <v>54</v>
      </c>
      <c r="AP323">
        <v>35</v>
      </c>
    </row>
    <row r="324" spans="35:42" x14ac:dyDescent="0.3">
      <c r="AI324">
        <v>3</v>
      </c>
      <c r="AJ324" t="s">
        <v>408</v>
      </c>
      <c r="AK324" t="s">
        <v>706</v>
      </c>
      <c r="AL324" t="str">
        <f t="shared" si="62"/>
        <v>كاردان آزمايشگاهآزمايشگاه مراكز بهداشتي درماني شهري و روستايي، آزمايشگاه هاي گروه</v>
      </c>
      <c r="AN324">
        <v>552</v>
      </c>
      <c r="AO324">
        <v>46</v>
      </c>
      <c r="AP324">
        <v>30</v>
      </c>
    </row>
    <row r="326" spans="35:42" ht="15" customHeight="1" x14ac:dyDescent="0.3">
      <c r="AO326" t="s">
        <v>410</v>
      </c>
    </row>
    <row r="327" spans="35:42" x14ac:dyDescent="0.3">
      <c r="AI327">
        <v>1</v>
      </c>
      <c r="AJ327" t="s">
        <v>411</v>
      </c>
      <c r="AK327" t="s">
        <v>295</v>
      </c>
      <c r="AL327" t="str">
        <f t="shared" ref="AL327:AL329" si="63">AJ327&amp;AK327</f>
        <v>كاردان اتاق عملبخش تخصصي پوست بيمارستانها و مراكز آموزشي درماني</v>
      </c>
      <c r="AN327">
        <v>840</v>
      </c>
      <c r="AO327">
        <v>70</v>
      </c>
      <c r="AP327">
        <v>45</v>
      </c>
    </row>
    <row r="328" spans="35:42" x14ac:dyDescent="0.3">
      <c r="AI328">
        <v>2</v>
      </c>
      <c r="AJ328" t="s">
        <v>411</v>
      </c>
      <c r="AK328" t="s">
        <v>708</v>
      </c>
      <c r="AL328" t="str">
        <f t="shared" si="63"/>
        <v>كاردان اتاق عملاتاق عمل دانشكده دندانپزشكي</v>
      </c>
      <c r="AN328">
        <v>552</v>
      </c>
      <c r="AO328">
        <v>46</v>
      </c>
      <c r="AP328">
        <v>30</v>
      </c>
    </row>
    <row r="329" spans="35:42" x14ac:dyDescent="0.3">
      <c r="AI329">
        <v>3</v>
      </c>
      <c r="AJ329" t="s">
        <v>411</v>
      </c>
      <c r="AK329" t="s">
        <v>293</v>
      </c>
      <c r="AL329" t="str">
        <f t="shared" si="63"/>
        <v>كاردان اتاق عملاتاق عمل بيمارستانها و مراكز آموزشي درماني</v>
      </c>
      <c r="AN329">
        <v>1000</v>
      </c>
      <c r="AO329">
        <v>85</v>
      </c>
      <c r="AP329">
        <v>55</v>
      </c>
    </row>
    <row r="330" spans="35:42" ht="15" customHeight="1" x14ac:dyDescent="0.3">
      <c r="AO330" t="s">
        <v>412</v>
      </c>
    </row>
    <row r="331" spans="35:42" x14ac:dyDescent="0.3">
      <c r="AI331">
        <v>1</v>
      </c>
      <c r="AJ331" t="s">
        <v>413</v>
      </c>
      <c r="AK331" t="s">
        <v>401</v>
      </c>
      <c r="AL331" t="str">
        <f t="shared" ref="AL331:AL333" si="64">AJ331&amp;AK331</f>
        <v>كاردان امور داروييمركز آموزشي درماني امام موسي كاظم (ع)</v>
      </c>
      <c r="AN331">
        <v>648</v>
      </c>
      <c r="AO331">
        <v>54</v>
      </c>
      <c r="AP331">
        <v>35</v>
      </c>
    </row>
    <row r="332" spans="35:42" x14ac:dyDescent="0.3">
      <c r="AI332">
        <v>2</v>
      </c>
      <c r="AJ332" t="s">
        <v>413</v>
      </c>
      <c r="AK332" t="s">
        <v>303</v>
      </c>
      <c r="AL332" t="str">
        <f t="shared" si="64"/>
        <v>كاردان امور داروييمراكز بهداشتي درماني،درمانگاه ها، بيمارستان ها، مراكز آموزشي درماني و داروخانه هاي شبانه روزي دولتي</v>
      </c>
      <c r="AN332">
        <v>372</v>
      </c>
      <c r="AO332">
        <v>31</v>
      </c>
      <c r="AP332">
        <v>20</v>
      </c>
    </row>
    <row r="333" spans="35:42" x14ac:dyDescent="0.3">
      <c r="AI333">
        <v>3</v>
      </c>
      <c r="AJ333" t="s">
        <v>413</v>
      </c>
      <c r="AK333" t="s">
        <v>304</v>
      </c>
      <c r="AL333" t="str">
        <f t="shared" si="64"/>
        <v>كاردان امور داروييمركز بهداشت استان (معاونت بهداشتي)، معاونت درمان، معاونت غذا و دارو، ستاد شبكه ها / ستاد مراكز بهداشت شهرستانها</v>
      </c>
      <c r="AN333">
        <v>276</v>
      </c>
      <c r="AO333">
        <v>23</v>
      </c>
      <c r="AP333">
        <v>15</v>
      </c>
    </row>
    <row r="334" spans="35:42" ht="15" customHeight="1" x14ac:dyDescent="0.3">
      <c r="AO334" t="s">
        <v>414</v>
      </c>
    </row>
    <row r="335" spans="35:42" x14ac:dyDescent="0.3">
      <c r="AI335">
        <v>1</v>
      </c>
      <c r="AJ335" t="s">
        <v>415</v>
      </c>
      <c r="AK335" t="s">
        <v>250</v>
      </c>
      <c r="AL335" t="str">
        <f t="shared" ref="AL335:AL336" si="65">AJ335&amp;AK335</f>
        <v>كاردان بهداشت روانيمركز توانبخشي و روانپزشكي شهيد مدرس و مركز آموزشي درماني فارابي</v>
      </c>
      <c r="AN335">
        <v>840</v>
      </c>
      <c r="AO335">
        <v>70</v>
      </c>
      <c r="AP335">
        <v>45</v>
      </c>
    </row>
    <row r="336" spans="35:42" x14ac:dyDescent="0.3">
      <c r="AI336">
        <v>2</v>
      </c>
      <c r="AJ336" t="s">
        <v>415</v>
      </c>
      <c r="AK336" t="s">
        <v>309</v>
      </c>
      <c r="AL336" t="str">
        <f t="shared" si="65"/>
        <v>كاردان بهداشت روانيدرمانگاه ها و واحدهاي غير بيمارستاني</v>
      </c>
      <c r="AN336">
        <v>648</v>
      </c>
      <c r="AO336">
        <v>54</v>
      </c>
      <c r="AP336">
        <v>35</v>
      </c>
    </row>
    <row r="337" spans="35:42" ht="15" customHeight="1" x14ac:dyDescent="0.3">
      <c r="AO337" t="s">
        <v>416</v>
      </c>
    </row>
    <row r="338" spans="35:42" x14ac:dyDescent="0.3">
      <c r="AI338">
        <v>1</v>
      </c>
      <c r="AJ338" t="s">
        <v>686</v>
      </c>
      <c r="AK338" t="s">
        <v>195</v>
      </c>
      <c r="AL338" t="str">
        <f>AJ338&amp;AK338</f>
        <v>كليه پستهاي سازماني زير مجموعه رشتهكليه واحدها</v>
      </c>
      <c r="AN338">
        <v>96</v>
      </c>
      <c r="AO338">
        <v>8</v>
      </c>
      <c r="AP338">
        <v>5</v>
      </c>
    </row>
    <row r="342" spans="35:42" ht="14.4" customHeight="1" x14ac:dyDescent="0.3">
      <c r="AI342" t="s">
        <v>58</v>
      </c>
      <c r="AJ342" t="s">
        <v>180</v>
      </c>
      <c r="AK342" t="s">
        <v>179</v>
      </c>
      <c r="AL342" t="str">
        <f>AJ342&amp;AK342</f>
        <v>عناوين پست هاي سازمانيمحل خدمت</v>
      </c>
      <c r="AM342" t="s">
        <v>174</v>
      </c>
      <c r="AN342" t="s">
        <v>175</v>
      </c>
      <c r="AO342" t="s">
        <v>176</v>
      </c>
      <c r="AP342" t="s">
        <v>176</v>
      </c>
    </row>
    <row r="343" spans="35:42" x14ac:dyDescent="0.3">
      <c r="AO343" t="s">
        <v>177</v>
      </c>
      <c r="AP343" t="s">
        <v>178</v>
      </c>
    </row>
    <row r="344" spans="35:42" ht="15" customHeight="1" x14ac:dyDescent="0.3">
      <c r="AP344" t="s">
        <v>417</v>
      </c>
    </row>
    <row r="345" spans="35:42" x14ac:dyDescent="0.3">
      <c r="AI345">
        <v>1</v>
      </c>
      <c r="AJ345" t="s">
        <v>418</v>
      </c>
      <c r="AK345" t="s">
        <v>710</v>
      </c>
      <c r="AL345" t="str">
        <f>AJ345&amp;AK345</f>
        <v>كاردان بهداشت حرفه ايمركز بهداشت استان(معاونت بهداشتي)، ستاد شبكه ها / ستاد مراكز بهداشت شهرستانها، مراكز بهداشتي درماني</v>
      </c>
      <c r="AN345">
        <v>372</v>
      </c>
      <c r="AO345">
        <v>31</v>
      </c>
      <c r="AP345">
        <v>20</v>
      </c>
    </row>
    <row r="346" spans="35:42" ht="15" customHeight="1" x14ac:dyDescent="0.3">
      <c r="AP346" t="s">
        <v>419</v>
      </c>
    </row>
    <row r="347" spans="35:42" x14ac:dyDescent="0.3">
      <c r="AI347">
        <v>1</v>
      </c>
      <c r="AJ347" t="s">
        <v>420</v>
      </c>
      <c r="AK347" t="s">
        <v>216</v>
      </c>
      <c r="AL347" t="str">
        <f t="shared" ref="AL347:AL349" si="66">AJ347&amp;AK347</f>
        <v>كاردان بهداشت خانوادهمراكز بهداشتي درماني روستايي</v>
      </c>
      <c r="AN347">
        <v>648</v>
      </c>
      <c r="AO347">
        <v>54</v>
      </c>
      <c r="AP347">
        <v>35</v>
      </c>
    </row>
    <row r="348" spans="35:42" x14ac:dyDescent="0.3">
      <c r="AI348">
        <v>2</v>
      </c>
      <c r="AJ348" t="s">
        <v>420</v>
      </c>
      <c r="AK348" t="s">
        <v>316</v>
      </c>
      <c r="AL348" t="str">
        <f t="shared" si="66"/>
        <v>كاردان بهداشت خانوادهمراكز بهداشتي درماني شهري</v>
      </c>
      <c r="AN348">
        <v>468</v>
      </c>
      <c r="AO348">
        <v>39</v>
      </c>
      <c r="AP348">
        <v>25</v>
      </c>
    </row>
    <row r="349" spans="35:42" x14ac:dyDescent="0.3">
      <c r="AI349">
        <v>3</v>
      </c>
      <c r="AJ349" t="s">
        <v>420</v>
      </c>
      <c r="AK349" t="s">
        <v>711</v>
      </c>
      <c r="AL349" t="str">
        <f t="shared" si="66"/>
        <v>كاردان بهداشت خانوادهمركز بهداشت استان(معاونت بهداشتي)، ستاد شبكه ها / ستاد مراكز بهداشت شهرستانها</v>
      </c>
      <c r="AN349">
        <v>276</v>
      </c>
      <c r="AO349">
        <v>23</v>
      </c>
      <c r="AP349">
        <v>15</v>
      </c>
    </row>
    <row r="350" spans="35:42" ht="15" customHeight="1" x14ac:dyDescent="0.3">
      <c r="AP350" t="s">
        <v>421</v>
      </c>
    </row>
    <row r="351" spans="35:42" x14ac:dyDescent="0.3">
      <c r="AI351">
        <v>1</v>
      </c>
      <c r="AJ351" t="s">
        <v>422</v>
      </c>
      <c r="AK351" t="s">
        <v>318</v>
      </c>
      <c r="AL351" t="str">
        <f t="shared" ref="AL351:AL352" si="67">AJ351&amp;AK351</f>
        <v>كاردان بهداشت محيطمراكز بهداشتي درماني و گروه بهداشت محيط واحدها</v>
      </c>
      <c r="AN351">
        <v>468</v>
      </c>
      <c r="AO351">
        <v>39</v>
      </c>
      <c r="AP351">
        <v>25</v>
      </c>
    </row>
    <row r="352" spans="35:42" x14ac:dyDescent="0.3">
      <c r="AI352">
        <v>2</v>
      </c>
      <c r="AJ352" t="s">
        <v>422</v>
      </c>
      <c r="AK352" t="s">
        <v>182</v>
      </c>
      <c r="AL352" t="str">
        <f t="shared" si="67"/>
        <v>كاردان بهداشت محيطبيمارستانها و مراكز آموزشي درماني</v>
      </c>
      <c r="AN352">
        <v>372</v>
      </c>
      <c r="AO352">
        <v>31</v>
      </c>
      <c r="AP352">
        <v>20</v>
      </c>
    </row>
    <row r="353" spans="35:42" ht="15" customHeight="1" x14ac:dyDescent="0.3">
      <c r="AP353" t="s">
        <v>423</v>
      </c>
    </row>
    <row r="354" spans="35:42" x14ac:dyDescent="0.3">
      <c r="AI354">
        <v>1</v>
      </c>
      <c r="AJ354" t="s">
        <v>424</v>
      </c>
      <c r="AK354" t="s">
        <v>355</v>
      </c>
      <c r="AL354" t="str">
        <f>AJ354&amp;AK354</f>
        <v>كاردان اپتومتري (بينايي سنجي)مراكز بهداشتي درماني، پلي كلينيك ها ، بيمارستانها و مراكز آموزشي درماني</v>
      </c>
      <c r="AN354">
        <v>276</v>
      </c>
      <c r="AO354">
        <v>23</v>
      </c>
      <c r="AP354">
        <v>15</v>
      </c>
    </row>
    <row r="355" spans="35:42" ht="15" customHeight="1" x14ac:dyDescent="0.3">
      <c r="AP355" t="s">
        <v>425</v>
      </c>
    </row>
    <row r="356" spans="35:42" x14ac:dyDescent="0.3">
      <c r="AI356">
        <v>1</v>
      </c>
      <c r="AJ356" t="s">
        <v>427</v>
      </c>
      <c r="AK356" t="s">
        <v>426</v>
      </c>
      <c r="AL356" t="str">
        <f>AJ356&amp;AK356</f>
        <v>كاردان پذيرش و مدارك پزشكيمراكز بهداشتي درماني ، بيمارستان ها و مراكز آموزشي درماني</v>
      </c>
      <c r="AN356">
        <v>276</v>
      </c>
      <c r="AO356">
        <v>23</v>
      </c>
      <c r="AP356">
        <v>15</v>
      </c>
    </row>
    <row r="357" spans="35:42" ht="15" customHeight="1" x14ac:dyDescent="0.3">
      <c r="AP357" t="s">
        <v>428</v>
      </c>
    </row>
    <row r="358" spans="35:42" x14ac:dyDescent="0.3">
      <c r="AI358">
        <v>1</v>
      </c>
      <c r="AJ358" t="s">
        <v>429</v>
      </c>
      <c r="AK358" t="s">
        <v>345</v>
      </c>
      <c r="AL358" t="str">
        <f t="shared" ref="AL358:AL359" si="68">AJ358&amp;AK358</f>
        <v>كاردان راديولوژيبخش راديولوژي بيمارستانها و مراكز آموزشي درماني، دانشكده دندانپزشكي</v>
      </c>
      <c r="AN358">
        <v>372</v>
      </c>
      <c r="AO358">
        <v>31</v>
      </c>
      <c r="AP358">
        <v>20</v>
      </c>
    </row>
    <row r="359" spans="35:42" x14ac:dyDescent="0.3">
      <c r="AI359">
        <v>2</v>
      </c>
      <c r="AJ359" t="s">
        <v>430</v>
      </c>
      <c r="AK359" t="s">
        <v>712</v>
      </c>
      <c r="AL359" t="str">
        <f t="shared" si="68"/>
        <v>كاردان نوار نگاريمراكز بهداشتي درماني ، بيمارستانها و مراكز آموزشي درماني</v>
      </c>
      <c r="AN359">
        <v>276</v>
      </c>
      <c r="AO359">
        <v>23</v>
      </c>
      <c r="AP359">
        <v>15</v>
      </c>
    </row>
    <row r="360" spans="35:42" ht="15" customHeight="1" x14ac:dyDescent="0.3">
      <c r="AP360" t="s">
        <v>431</v>
      </c>
    </row>
    <row r="361" spans="35:42" x14ac:dyDescent="0.3">
      <c r="AI361">
        <v>1</v>
      </c>
      <c r="AJ361" t="s">
        <v>688</v>
      </c>
      <c r="AK361" t="s">
        <v>211</v>
      </c>
      <c r="AL361" t="str">
        <f t="shared" ref="AL361:AL362" si="69">AJ361&amp;AK361</f>
        <v>كاردان دندانسازيمراكز بهداشتي درماني</v>
      </c>
      <c r="AN361">
        <v>468</v>
      </c>
      <c r="AO361">
        <v>39</v>
      </c>
      <c r="AP361">
        <v>25</v>
      </c>
    </row>
    <row r="362" spans="35:42" x14ac:dyDescent="0.3">
      <c r="AI362">
        <v>2</v>
      </c>
      <c r="AJ362" t="s">
        <v>689</v>
      </c>
      <c r="AK362" t="s">
        <v>338</v>
      </c>
      <c r="AL362" t="str">
        <f t="shared" si="69"/>
        <v>كاردان دندانسازي (پروتز دندان)دانشكده دندانپزشكي</v>
      </c>
      <c r="AN362">
        <v>552</v>
      </c>
      <c r="AO362">
        <v>46</v>
      </c>
      <c r="AP362">
        <v>30</v>
      </c>
    </row>
    <row r="365" spans="35:42" ht="14.4" customHeight="1" x14ac:dyDescent="0.3">
      <c r="AI365" t="s">
        <v>58</v>
      </c>
      <c r="AJ365" t="s">
        <v>180</v>
      </c>
      <c r="AK365" t="s">
        <v>179</v>
      </c>
      <c r="AL365" t="str">
        <f>AJ365&amp;AK365</f>
        <v>عناوين پست هاي سازمانيمحل خدمت</v>
      </c>
      <c r="AM365" t="s">
        <v>174</v>
      </c>
      <c r="AN365" t="s">
        <v>175</v>
      </c>
      <c r="AO365" t="s">
        <v>176</v>
      </c>
      <c r="AP365" t="s">
        <v>176</v>
      </c>
    </row>
    <row r="366" spans="35:42" x14ac:dyDescent="0.3">
      <c r="AO366" t="s">
        <v>177</v>
      </c>
      <c r="AP366" t="s">
        <v>178</v>
      </c>
    </row>
    <row r="367" spans="35:42" ht="15" customHeight="1" x14ac:dyDescent="0.3">
      <c r="AO367" t="s">
        <v>432</v>
      </c>
    </row>
    <row r="368" spans="35:42" ht="79.95" customHeight="1" x14ac:dyDescent="0.3">
      <c r="AI368">
        <v>1</v>
      </c>
      <c r="AJ368" t="s">
        <v>433</v>
      </c>
      <c r="AK368" t="s">
        <v>710</v>
      </c>
      <c r="AL368" t="str">
        <f>AJ368&amp;AK368</f>
        <v>كاردان مبارزه با بيماريهاي غير واگير دارمركز بهداشت استان(معاونت بهداشتي)، ستاد شبكه ها / ستاد مراكز بهداشت شهرستانها، مراكز بهداشتي درماني</v>
      </c>
      <c r="AM368" t="s">
        <v>321</v>
      </c>
      <c r="AN368">
        <v>276</v>
      </c>
      <c r="AO368">
        <v>23</v>
      </c>
      <c r="AP368">
        <v>15</v>
      </c>
    </row>
    <row r="369" spans="35:42" x14ac:dyDescent="0.3">
      <c r="AM369" t="s">
        <v>322</v>
      </c>
    </row>
    <row r="370" spans="35:42" x14ac:dyDescent="0.3">
      <c r="AI370">
        <v>2</v>
      </c>
      <c r="AJ370" t="s">
        <v>434</v>
      </c>
      <c r="AK370" t="s">
        <v>710</v>
      </c>
      <c r="AL370" t="str">
        <f>AJ370&amp;AK370</f>
        <v>كاردان مبارزه با بيماريهاي واگير دارمركز بهداشت استان(معاونت بهداشتي)، ستاد شبكه ها / ستاد مراكز بهداشت شهرستانها، مراكز بهداشتي درماني</v>
      </c>
      <c r="AM370" t="s">
        <v>323</v>
      </c>
      <c r="AN370">
        <v>468</v>
      </c>
      <c r="AO370">
        <v>39</v>
      </c>
      <c r="AP370">
        <v>25</v>
      </c>
    </row>
    <row r="371" spans="35:42" ht="15" customHeight="1" x14ac:dyDescent="0.3">
      <c r="AO371" t="s">
        <v>435</v>
      </c>
    </row>
    <row r="372" spans="35:42" x14ac:dyDescent="0.3">
      <c r="AI372">
        <v>1</v>
      </c>
      <c r="AJ372" t="s">
        <v>436</v>
      </c>
      <c r="AK372" t="s">
        <v>329</v>
      </c>
      <c r="AL372" t="str">
        <f>AJ372&amp;AK372</f>
        <v>كاردان تأسيساتكليه واحدهاي داراي اين عنوان پست سازماني</v>
      </c>
      <c r="AN372">
        <v>468</v>
      </c>
      <c r="AO372">
        <v>39</v>
      </c>
      <c r="AP372">
        <v>25</v>
      </c>
    </row>
    <row r="373" spans="35:42" ht="15" customHeight="1" x14ac:dyDescent="0.3">
      <c r="AO373" t="s">
        <v>437</v>
      </c>
    </row>
    <row r="374" spans="35:42" x14ac:dyDescent="0.3">
      <c r="AI374">
        <v>1</v>
      </c>
      <c r="AJ374" t="s">
        <v>438</v>
      </c>
      <c r="AK374" t="s">
        <v>298</v>
      </c>
      <c r="AL374" t="str">
        <f>AJ374&amp;AK374</f>
        <v>كاردان توانبخشيبيمارستانها و مراكز آموزشي درماني، مراكز بهداشتي درماني</v>
      </c>
      <c r="AN374">
        <v>552</v>
      </c>
      <c r="AO374">
        <v>46</v>
      </c>
      <c r="AP374">
        <v>30</v>
      </c>
    </row>
    <row r="375" spans="35:42" ht="15" customHeight="1" x14ac:dyDescent="0.3">
      <c r="AO375" t="s">
        <v>439</v>
      </c>
    </row>
    <row r="376" spans="35:42" x14ac:dyDescent="0.3">
      <c r="AI376">
        <v>1</v>
      </c>
      <c r="AJ376" t="s">
        <v>440</v>
      </c>
      <c r="AK376" t="s">
        <v>348</v>
      </c>
      <c r="AL376" t="str">
        <f t="shared" ref="AL376:AL377" si="70">AJ376&amp;AK376</f>
        <v>كاردان ساختمانبيمارستانها و مراكز آموزشي درماني، مراكز بهداشتي و درماني</v>
      </c>
      <c r="AN376">
        <v>372</v>
      </c>
      <c r="AO376">
        <v>31</v>
      </c>
      <c r="AP376">
        <v>20</v>
      </c>
    </row>
    <row r="377" spans="35:42" x14ac:dyDescent="0.3">
      <c r="AI377">
        <v>2</v>
      </c>
      <c r="AJ377" t="s">
        <v>440</v>
      </c>
      <c r="AK377" t="s">
        <v>186</v>
      </c>
      <c r="AL377" t="str">
        <f t="shared" si="70"/>
        <v>كاردان ساختمانساير واحدها</v>
      </c>
      <c r="AN377">
        <v>276</v>
      </c>
      <c r="AO377">
        <v>23</v>
      </c>
      <c r="AP377">
        <v>15</v>
      </c>
    </row>
    <row r="378" spans="35:42" ht="15" customHeight="1" x14ac:dyDescent="0.3">
      <c r="AO378" t="s">
        <v>441</v>
      </c>
    </row>
    <row r="379" spans="35:42" x14ac:dyDescent="0.3">
      <c r="AI379">
        <v>1</v>
      </c>
      <c r="AJ379" t="s">
        <v>442</v>
      </c>
      <c r="AK379" t="s">
        <v>195</v>
      </c>
      <c r="AL379" t="str">
        <f>AJ379&amp;AK379</f>
        <v>كاردان سمعي و بصريكليه واحدها</v>
      </c>
      <c r="AN379">
        <v>372</v>
      </c>
      <c r="AO379">
        <v>31</v>
      </c>
      <c r="AP379">
        <v>20</v>
      </c>
    </row>
    <row r="380" spans="35:42" ht="15" customHeight="1" x14ac:dyDescent="0.3">
      <c r="AO380" t="s">
        <v>443</v>
      </c>
    </row>
    <row r="381" spans="35:42" x14ac:dyDescent="0.3">
      <c r="AI381">
        <v>1</v>
      </c>
      <c r="AJ381" t="s">
        <v>444</v>
      </c>
      <c r="AK381" t="s">
        <v>355</v>
      </c>
      <c r="AL381" t="str">
        <f>AJ381&amp;AK381</f>
        <v>كاردان اوديومتري (شنوايي سنجي)مراكز بهداشتي درماني، پلي كلينيك ها ، بيمارستانها و مراكز آموزشي درماني</v>
      </c>
      <c r="AN381">
        <v>276</v>
      </c>
      <c r="AO381">
        <v>23</v>
      </c>
      <c r="AP381">
        <v>15</v>
      </c>
    </row>
    <row r="382" spans="35:42" ht="15" customHeight="1" x14ac:dyDescent="0.3">
      <c r="AO382" t="s">
        <v>445</v>
      </c>
    </row>
    <row r="383" spans="35:42" x14ac:dyDescent="0.3">
      <c r="AI383">
        <v>1</v>
      </c>
      <c r="AJ383" t="s">
        <v>446</v>
      </c>
      <c r="AK383" t="s">
        <v>270</v>
      </c>
      <c r="AL383" t="str">
        <f t="shared" ref="AL383:AL384" si="71">AJ383&amp;AK383</f>
        <v>كاردان برنامه و خدمات غذايي/كاردان تغذيهبيمارستان ها و مراكز آموزشي درماني</v>
      </c>
      <c r="AN383">
        <v>468</v>
      </c>
      <c r="AO383">
        <v>39</v>
      </c>
      <c r="AP383">
        <v>25</v>
      </c>
    </row>
    <row r="384" spans="35:42" x14ac:dyDescent="0.3">
      <c r="AI384">
        <v>2</v>
      </c>
      <c r="AJ384" t="s">
        <v>447</v>
      </c>
      <c r="AK384" t="s">
        <v>368</v>
      </c>
      <c r="AL384" t="str">
        <f t="shared" si="71"/>
        <v>كاردان مواد خوردني، آشاميدني،آرايشي و بهداشتيمعاونت هاي بهداشتي، درمان و غذا و دارو</v>
      </c>
      <c r="AN384">
        <v>372</v>
      </c>
      <c r="AO384">
        <v>31</v>
      </c>
      <c r="AP384">
        <v>20</v>
      </c>
    </row>
    <row r="387" spans="35:42" ht="14.4" customHeight="1" x14ac:dyDescent="0.3">
      <c r="AI387" t="s">
        <v>58</v>
      </c>
      <c r="AJ387" t="s">
        <v>180</v>
      </c>
      <c r="AK387" t="s">
        <v>179</v>
      </c>
      <c r="AL387" t="str">
        <f>AJ387&amp;AK387</f>
        <v>عناوين پست هاي سازمانيمحل خدمت</v>
      </c>
      <c r="AM387" t="s">
        <v>174</v>
      </c>
      <c r="AN387" t="s">
        <v>175</v>
      </c>
      <c r="AO387" t="s">
        <v>176</v>
      </c>
      <c r="AP387" t="s">
        <v>176</v>
      </c>
    </row>
    <row r="388" spans="35:42" x14ac:dyDescent="0.3">
      <c r="AO388" t="s">
        <v>177</v>
      </c>
      <c r="AP388" t="s">
        <v>178</v>
      </c>
    </row>
    <row r="389" spans="35:42" ht="15" customHeight="1" x14ac:dyDescent="0.3">
      <c r="AO389" t="s">
        <v>448</v>
      </c>
    </row>
    <row r="390" spans="35:42" x14ac:dyDescent="0.3">
      <c r="AI390">
        <v>1</v>
      </c>
      <c r="AJ390" t="s">
        <v>449</v>
      </c>
      <c r="AK390" t="s">
        <v>708</v>
      </c>
      <c r="AL390" t="str">
        <f t="shared" ref="AL390:AL391" si="72">AJ390&amp;AK390</f>
        <v>كاردان هوشبرياتاق عمل دانشكده دندانپزشكي</v>
      </c>
      <c r="AN390">
        <v>552</v>
      </c>
      <c r="AO390">
        <v>46</v>
      </c>
      <c r="AP390">
        <v>30</v>
      </c>
    </row>
    <row r="391" spans="35:42" x14ac:dyDescent="0.3">
      <c r="AI391">
        <v>2</v>
      </c>
      <c r="AJ391" t="s">
        <v>449</v>
      </c>
      <c r="AK391" t="s">
        <v>293</v>
      </c>
      <c r="AL391" t="str">
        <f t="shared" si="72"/>
        <v>كاردان هوشبرياتاق عمل بيمارستانها و مراكز آموزشي درماني</v>
      </c>
      <c r="AN391">
        <v>1000</v>
      </c>
      <c r="AO391">
        <v>85</v>
      </c>
      <c r="AP391">
        <v>55</v>
      </c>
    </row>
    <row r="392" spans="35:42" ht="15" customHeight="1" x14ac:dyDescent="0.3">
      <c r="AO392" t="s">
        <v>450</v>
      </c>
    </row>
    <row r="393" spans="35:42" x14ac:dyDescent="0.3">
      <c r="AI393">
        <v>1</v>
      </c>
      <c r="AJ393" t="s">
        <v>451</v>
      </c>
      <c r="AK393" t="s">
        <v>714</v>
      </c>
      <c r="AL393" t="str">
        <f>AJ393&amp;AK393</f>
        <v>كارشناس آزمايشگاهبيمارستانها و مراكز آموزشي درماني ، مراكزي كه به طور مستمر و متمركز</v>
      </c>
      <c r="AN393">
        <v>744</v>
      </c>
      <c r="AO393">
        <v>62</v>
      </c>
      <c r="AP393">
        <v>40</v>
      </c>
    </row>
    <row r="395" spans="35:42" x14ac:dyDescent="0.3">
      <c r="AI395">
        <v>2</v>
      </c>
      <c r="AJ395" t="s">
        <v>451</v>
      </c>
      <c r="AK395" t="s">
        <v>289</v>
      </c>
      <c r="AL395" t="str">
        <f t="shared" ref="AL395:AL399" si="73">AJ395&amp;AK395</f>
        <v>كارشناس آزمايشگاهگروه تشريح دانشكده ها و آزمايشگاه هاي سيتولوژي و آسيب شناسي</v>
      </c>
      <c r="AN395">
        <v>840</v>
      </c>
      <c r="AO395">
        <v>70</v>
      </c>
      <c r="AP395">
        <v>45</v>
      </c>
    </row>
    <row r="396" spans="35:42" x14ac:dyDescent="0.3">
      <c r="AI396">
        <v>3</v>
      </c>
      <c r="AJ396" t="s">
        <v>451</v>
      </c>
      <c r="AK396" t="s">
        <v>250</v>
      </c>
      <c r="AL396" t="str">
        <f t="shared" si="73"/>
        <v>كارشناس آزمايشگاهمركز توانبخشي و روانپزشكي شهيد مدرس و مركز آموزشي درماني فارابي</v>
      </c>
      <c r="AN396">
        <v>1000</v>
      </c>
      <c r="AO396">
        <v>85</v>
      </c>
      <c r="AP396">
        <v>55</v>
      </c>
    </row>
    <row r="397" spans="35:42" x14ac:dyDescent="0.3">
      <c r="AI397">
        <v>4</v>
      </c>
      <c r="AJ397" t="s">
        <v>452</v>
      </c>
      <c r="AK397" t="s">
        <v>182</v>
      </c>
      <c r="AL397" t="str">
        <f t="shared" si="73"/>
        <v>كارشناس مسئول آزمايشگاهبيمارستانها و مراكز آموزشي درماني</v>
      </c>
      <c r="AN397">
        <v>648</v>
      </c>
      <c r="AO397">
        <v>54</v>
      </c>
      <c r="AP397">
        <v>35</v>
      </c>
    </row>
    <row r="398" spans="35:42" x14ac:dyDescent="0.3">
      <c r="AI398">
        <v>5</v>
      </c>
      <c r="AJ398" t="s">
        <v>452</v>
      </c>
      <c r="AK398" t="s">
        <v>453</v>
      </c>
      <c r="AL398" t="str">
        <f t="shared" si="73"/>
        <v>كارشناس مسئول آزمايشگاهمراكزي كه به طور مستمر و متمركز در ارتباط با بيماري سل و بيماران مسلول اشتغال دارند (آزمايشگاه سل)</v>
      </c>
      <c r="AN398">
        <v>744</v>
      </c>
      <c r="AO398">
        <v>62</v>
      </c>
      <c r="AP398">
        <v>40</v>
      </c>
    </row>
    <row r="399" spans="35:42" x14ac:dyDescent="0.3">
      <c r="AI399">
        <v>6</v>
      </c>
      <c r="AJ399" t="s">
        <v>452</v>
      </c>
      <c r="AK399" t="s">
        <v>289</v>
      </c>
      <c r="AL399" t="str">
        <f t="shared" si="73"/>
        <v>كارشناس مسئول آزمايشگاهگروه تشريح دانشكده ها و آزمايشگاه هاي سيتولوژي و آسيب شناسي</v>
      </c>
      <c r="AN399">
        <v>840</v>
      </c>
      <c r="AO399">
        <v>70</v>
      </c>
      <c r="AP399">
        <v>45</v>
      </c>
    </row>
    <row r="400" spans="35:42" ht="15" customHeight="1" x14ac:dyDescent="0.3">
      <c r="AO400" t="s">
        <v>454</v>
      </c>
    </row>
    <row r="401" spans="35:42" x14ac:dyDescent="0.3">
      <c r="AI401">
        <v>1</v>
      </c>
      <c r="AJ401" t="s">
        <v>451</v>
      </c>
      <c r="AK401" t="s">
        <v>291</v>
      </c>
      <c r="AL401" t="str">
        <f t="shared" ref="AL401:AL403" si="74">AJ401&amp;AK401</f>
        <v>كارشناس آزمايشگاهآزمايشگاه بهداشت محيط و آزمايشگاه بيماريهاي واگيردار</v>
      </c>
      <c r="AN401">
        <v>372</v>
      </c>
      <c r="AO401">
        <v>31</v>
      </c>
      <c r="AP401">
        <v>20</v>
      </c>
    </row>
    <row r="402" spans="35:42" x14ac:dyDescent="0.3">
      <c r="AI402">
        <v>2</v>
      </c>
      <c r="AJ402" t="s">
        <v>451</v>
      </c>
      <c r="AK402" t="s">
        <v>715</v>
      </c>
      <c r="AL402" t="str">
        <f t="shared" si="74"/>
        <v>كارشناس آزمايشگاهآزمايشگاه مركز بهداشت استان(معاونت بهداشتي)، آزمايشگاه ستاد شبكه ها / ستاد مراكز بهداشت شهرستانها، آزمايشگاه هاي مركزي رفرانس (تشخيص طبي) و آزمايشگاه هاي سطح يك و دو كنترل مواد خوراكي، آشاميدني در معاونت هاي درمان و غذا و دارو</v>
      </c>
      <c r="AN402">
        <v>648</v>
      </c>
      <c r="AO402">
        <v>54</v>
      </c>
      <c r="AP402">
        <v>35</v>
      </c>
    </row>
    <row r="403" spans="35:42" x14ac:dyDescent="0.3">
      <c r="AI403">
        <v>3</v>
      </c>
      <c r="AJ403" t="s">
        <v>451</v>
      </c>
      <c r="AK403" t="s">
        <v>455</v>
      </c>
      <c r="AL403" t="str">
        <f t="shared" si="74"/>
        <v>كارشناس آزمايشگاهآزمايشگاه مراكز بهداشتي درماني شهري و روستايي، آزمايشگاه هاي گروه هاي آموزشي دانشكده ها، آزمايشگاه هاي سطح سه كنترل مواد خوراكي ،آشاميدني در معاونت هاي درمان و غذا و دارو و آزمايشگاه هاي مجتمع مراكز تحقيقاتي درماني</v>
      </c>
      <c r="AN403">
        <v>552</v>
      </c>
      <c r="AO403">
        <v>46</v>
      </c>
      <c r="AP403">
        <v>30</v>
      </c>
    </row>
    <row r="406" spans="35:42" ht="14.4" customHeight="1" x14ac:dyDescent="0.3">
      <c r="AI406" t="s">
        <v>58</v>
      </c>
      <c r="AJ406" t="s">
        <v>180</v>
      </c>
      <c r="AK406" t="s">
        <v>179</v>
      </c>
      <c r="AL406" t="str">
        <f>AJ406&amp;AK406</f>
        <v>عناوين پست هاي سازمانيمحل خدمت</v>
      </c>
      <c r="AM406" t="s">
        <v>174</v>
      </c>
      <c r="AN406" t="s">
        <v>175</v>
      </c>
      <c r="AO406" t="s">
        <v>176</v>
      </c>
      <c r="AP406" t="s">
        <v>176</v>
      </c>
    </row>
    <row r="407" spans="35:42" x14ac:dyDescent="0.3">
      <c r="AO407" t="s">
        <v>177</v>
      </c>
      <c r="AP407" t="s">
        <v>178</v>
      </c>
    </row>
    <row r="408" spans="35:42" ht="15" customHeight="1" x14ac:dyDescent="0.3">
      <c r="AJ408" t="s">
        <v>690</v>
      </c>
      <c r="AK408" t="s">
        <v>179</v>
      </c>
      <c r="AL408" t="str">
        <f t="shared" ref="AL408:AL410" si="75">AJ408&amp;AK408</f>
        <v>محل خدمت</v>
      </c>
      <c r="AN408" t="s">
        <v>454</v>
      </c>
    </row>
    <row r="409" spans="35:42" x14ac:dyDescent="0.3">
      <c r="AI409">
        <v>4</v>
      </c>
      <c r="AJ409" t="s">
        <v>691</v>
      </c>
      <c r="AK409" t="s">
        <v>368</v>
      </c>
      <c r="AL409" t="str">
        <f t="shared" si="75"/>
        <v>كارشناس آزمايشگاه (ارزشيابي)معاونت هاي بهداشتي، درمان و غذا و دارو</v>
      </c>
      <c r="AN409">
        <v>96</v>
      </c>
      <c r="AO409">
        <v>8</v>
      </c>
      <c r="AP409">
        <v>5</v>
      </c>
    </row>
    <row r="410" spans="35:42" x14ac:dyDescent="0.3">
      <c r="AI410">
        <v>5</v>
      </c>
      <c r="AJ410" t="s">
        <v>452</v>
      </c>
      <c r="AK410" t="s">
        <v>707</v>
      </c>
      <c r="AL410" t="str">
        <f t="shared" si="75"/>
        <v>كارشناس مسئول آزمايشگاهآزمايشگاه مركز بهداشت استان(معاونت بهداشتي) ، آزمايشگاه ستاد شبكه ها</v>
      </c>
      <c r="AN410">
        <v>552</v>
      </c>
      <c r="AO410">
        <v>46</v>
      </c>
      <c r="AP410">
        <v>30</v>
      </c>
    </row>
    <row r="412" spans="35:42" x14ac:dyDescent="0.3">
      <c r="AI412">
        <v>6</v>
      </c>
      <c r="AJ412" t="s">
        <v>452</v>
      </c>
      <c r="AK412" t="s">
        <v>706</v>
      </c>
      <c r="AL412" t="str">
        <f>AJ412&amp;AK412</f>
        <v>كارشناس مسئول آزمايشگاهآزمايشگاه مراكز بهداشتي درماني شهري و روستايي، آزمايشگاه هاي گروه</v>
      </c>
      <c r="AN412">
        <v>552</v>
      </c>
      <c r="AO412">
        <v>46</v>
      </c>
      <c r="AP412">
        <v>30</v>
      </c>
    </row>
    <row r="414" spans="35:42" ht="15" customHeight="1" x14ac:dyDescent="0.3">
      <c r="AJ414" t="s">
        <v>690</v>
      </c>
      <c r="AK414" t="s">
        <v>290</v>
      </c>
      <c r="AL414" t="str">
        <f t="shared" ref="AL414:AL424" si="76">AJ414&amp;AK414</f>
        <v>هاي آموزشي دانشكده ها، آزمايشگاه هاي سطح سه كنترل مواد خوراكي ،آشاميدني در معاونت هاي درمان و غذا و دارو و آزمايشگاه هاي مجتمع مراكز تحقيقاتي درماني</v>
      </c>
      <c r="AN414" t="s">
        <v>456</v>
      </c>
    </row>
    <row r="415" spans="35:42" x14ac:dyDescent="0.3">
      <c r="AI415">
        <v>1</v>
      </c>
      <c r="AJ415" t="s">
        <v>458</v>
      </c>
      <c r="AK415" t="s">
        <v>457</v>
      </c>
      <c r="AL415" t="str">
        <f t="shared" si="76"/>
        <v>مسئول امور ارتوپديكارگاه هاي مراكز توانبخشي</v>
      </c>
      <c r="AN415">
        <v>468</v>
      </c>
      <c r="AO415">
        <v>39</v>
      </c>
      <c r="AP415">
        <v>25</v>
      </c>
    </row>
    <row r="416" spans="35:42" ht="15" customHeight="1" x14ac:dyDescent="0.3">
      <c r="AJ416" t="s">
        <v>690</v>
      </c>
      <c r="AK416" t="s">
        <v>457</v>
      </c>
      <c r="AL416" t="str">
        <f t="shared" si="76"/>
        <v>كارگاه هاي مراكز توانبخشي</v>
      </c>
      <c r="AN416" t="s">
        <v>459</v>
      </c>
    </row>
    <row r="417" spans="35:42" x14ac:dyDescent="0.3">
      <c r="AI417">
        <v>1</v>
      </c>
      <c r="AJ417" t="s">
        <v>460</v>
      </c>
      <c r="AK417" t="s">
        <v>239</v>
      </c>
      <c r="AL417" t="str">
        <f t="shared" si="76"/>
        <v>كارشناس ارزشيابي موسسات درمانيمعاونت درمان</v>
      </c>
      <c r="AN417">
        <v>96</v>
      </c>
      <c r="AO417">
        <v>8</v>
      </c>
      <c r="AP417">
        <v>5</v>
      </c>
    </row>
    <row r="418" spans="35:42" x14ac:dyDescent="0.3">
      <c r="AI418">
        <v>2</v>
      </c>
      <c r="AJ418" t="s">
        <v>461</v>
      </c>
      <c r="AK418" t="s">
        <v>401</v>
      </c>
      <c r="AL418" t="str">
        <f t="shared" si="76"/>
        <v>كارشناس امور بيمارستانهامركز آموزشي درماني امام موسي كاظم (ع)</v>
      </c>
      <c r="AN418">
        <v>96</v>
      </c>
      <c r="AO418">
        <v>8</v>
      </c>
      <c r="AP418">
        <v>5</v>
      </c>
    </row>
    <row r="419" spans="35:42" x14ac:dyDescent="0.3">
      <c r="AI419">
        <v>3</v>
      </c>
      <c r="AJ419" t="s">
        <v>462</v>
      </c>
      <c r="AK419" t="s">
        <v>329</v>
      </c>
      <c r="AL419" t="str">
        <f t="shared" si="76"/>
        <v>كارشناس امور بيمارستانها و درمانگاهها/كارشناس خدمات بهداشتي و درمانيكليه واحدهاي داراي اين عنوان پست سازماني</v>
      </c>
      <c r="AN419">
        <v>96</v>
      </c>
      <c r="AO419">
        <v>8</v>
      </c>
      <c r="AP419">
        <v>5</v>
      </c>
    </row>
    <row r="420" spans="35:42" x14ac:dyDescent="0.3">
      <c r="AI420">
        <v>4</v>
      </c>
      <c r="AJ420" t="s">
        <v>464</v>
      </c>
      <c r="AK420" t="s">
        <v>463</v>
      </c>
      <c r="AL420" t="str">
        <f t="shared" si="76"/>
        <v>كارشناس امور بيمارستانيمراكز آموزشي درماني حضرت سيدالشهداء (ع) و امام موسي كاظم (ع)</v>
      </c>
      <c r="AN420">
        <v>276</v>
      </c>
      <c r="AO420">
        <v>23</v>
      </c>
      <c r="AP420">
        <v>15</v>
      </c>
    </row>
    <row r="421" spans="35:42" x14ac:dyDescent="0.3">
      <c r="AI421">
        <v>5</v>
      </c>
      <c r="AJ421" t="s">
        <v>465</v>
      </c>
      <c r="AK421" t="s">
        <v>239</v>
      </c>
      <c r="AL421" t="str">
        <f t="shared" si="76"/>
        <v>كارشناس نظارت بر درمانمعاونت درمان</v>
      </c>
      <c r="AN421">
        <v>180</v>
      </c>
      <c r="AO421">
        <v>15</v>
      </c>
      <c r="AP421">
        <v>10</v>
      </c>
    </row>
    <row r="422" spans="35:42" x14ac:dyDescent="0.3">
      <c r="AI422">
        <v>6</v>
      </c>
      <c r="AJ422" t="s">
        <v>465</v>
      </c>
      <c r="AK422" t="s">
        <v>466</v>
      </c>
      <c r="AL422" t="str">
        <f t="shared" si="76"/>
        <v>كارشناس نظارت بر درمانواحدهاي درماني تحت پوشش شبكه ها (نظارت بر كليه واحدهاي درماني تابعه اعم از دولتي و خصوصي)</v>
      </c>
      <c r="AN422">
        <v>180</v>
      </c>
      <c r="AO422">
        <v>15</v>
      </c>
      <c r="AP422">
        <v>10</v>
      </c>
    </row>
    <row r="423" spans="35:42" x14ac:dyDescent="0.3">
      <c r="AI423">
        <v>7</v>
      </c>
      <c r="AJ423" t="s">
        <v>467</v>
      </c>
      <c r="AK423" t="s">
        <v>270</v>
      </c>
      <c r="AL423" t="str">
        <f t="shared" si="76"/>
        <v>مدير بيمارستانبيمارستان ها و مراكز آموزشي درماني</v>
      </c>
      <c r="AN423">
        <v>180</v>
      </c>
      <c r="AO423">
        <v>15</v>
      </c>
      <c r="AP423">
        <v>10</v>
      </c>
    </row>
    <row r="424" spans="35:42" x14ac:dyDescent="0.3">
      <c r="AI424">
        <v>8</v>
      </c>
      <c r="AJ424" t="s">
        <v>468</v>
      </c>
      <c r="AK424" t="s">
        <v>270</v>
      </c>
      <c r="AL424" t="str">
        <f t="shared" si="76"/>
        <v>مدير داخلي بيمارستانبيمارستان ها و مراكز آموزشي درماني</v>
      </c>
      <c r="AN424">
        <v>180</v>
      </c>
      <c r="AO424">
        <v>15</v>
      </c>
      <c r="AP424">
        <v>10</v>
      </c>
    </row>
    <row r="427" spans="35:42" ht="14.4" customHeight="1" x14ac:dyDescent="0.3">
      <c r="AI427" t="s">
        <v>58</v>
      </c>
      <c r="AJ427" t="s">
        <v>180</v>
      </c>
      <c r="AK427" t="s">
        <v>179</v>
      </c>
      <c r="AL427" t="str">
        <f>AJ427&amp;AK427</f>
        <v>عناوين پست هاي سازمانيمحل خدمت</v>
      </c>
      <c r="AM427" t="s">
        <v>174</v>
      </c>
      <c r="AN427" t="s">
        <v>175</v>
      </c>
      <c r="AO427" t="s">
        <v>176</v>
      </c>
      <c r="AP427" t="s">
        <v>176</v>
      </c>
    </row>
    <row r="428" spans="35:42" x14ac:dyDescent="0.3">
      <c r="AO428" t="s">
        <v>177</v>
      </c>
      <c r="AP428" t="s">
        <v>178</v>
      </c>
    </row>
    <row r="429" spans="35:42" ht="15" customHeight="1" x14ac:dyDescent="0.3">
      <c r="AP429" t="s">
        <v>469</v>
      </c>
    </row>
    <row r="430" spans="35:42" x14ac:dyDescent="0.3">
      <c r="AI430">
        <v>1</v>
      </c>
      <c r="AJ430" t="s">
        <v>378</v>
      </c>
      <c r="AK430" t="s">
        <v>182</v>
      </c>
      <c r="AL430" t="str">
        <f t="shared" ref="AL430:AL431" si="77">AJ430&amp;AK430</f>
        <v>رئيس اداره امور عموميبيمارستانها و مراكز آموزشي درماني</v>
      </c>
      <c r="AN430">
        <v>180</v>
      </c>
      <c r="AO430">
        <v>15</v>
      </c>
      <c r="AP430">
        <v>10</v>
      </c>
    </row>
    <row r="431" spans="35:42" x14ac:dyDescent="0.3">
      <c r="AI431">
        <v>2</v>
      </c>
      <c r="AJ431" t="s">
        <v>379</v>
      </c>
      <c r="AK431" t="s">
        <v>182</v>
      </c>
      <c r="AL431" t="str">
        <f t="shared" si="77"/>
        <v>رئيس امور اداريبيمارستانها و مراكز آموزشي درماني</v>
      </c>
      <c r="AN431">
        <v>180</v>
      </c>
      <c r="AO431">
        <v>15</v>
      </c>
      <c r="AP431">
        <v>10</v>
      </c>
    </row>
    <row r="432" spans="35:42" ht="15" customHeight="1" x14ac:dyDescent="0.3">
      <c r="AP432" t="s">
        <v>470</v>
      </c>
    </row>
    <row r="433" spans="35:42" x14ac:dyDescent="0.3">
      <c r="AI433">
        <v>1</v>
      </c>
      <c r="AJ433" t="s">
        <v>471</v>
      </c>
      <c r="AK433" t="s">
        <v>401</v>
      </c>
      <c r="AL433" t="str">
        <f t="shared" ref="AL433:AL436" si="78">AJ433&amp;AK433</f>
        <v>كارشناس امور داروييمركز آموزشي درماني امام موسي كاظم (ع)</v>
      </c>
      <c r="AN433">
        <v>648</v>
      </c>
      <c r="AO433">
        <v>54</v>
      </c>
      <c r="AP433">
        <v>35</v>
      </c>
    </row>
    <row r="434" spans="35:42" x14ac:dyDescent="0.3">
      <c r="AI434">
        <v>2</v>
      </c>
      <c r="AJ434" t="s">
        <v>471</v>
      </c>
      <c r="AK434" t="s">
        <v>303</v>
      </c>
      <c r="AL434" t="str">
        <f t="shared" si="78"/>
        <v>كارشناس امور داروييمراكز بهداشتي درماني،درمانگاه ها، بيمارستان ها، مراكز آموزشي درماني و داروخانه هاي شبانه روزي دولتي</v>
      </c>
      <c r="AN434">
        <v>372</v>
      </c>
      <c r="AO434">
        <v>31</v>
      </c>
      <c r="AP434">
        <v>20</v>
      </c>
    </row>
    <row r="435" spans="35:42" x14ac:dyDescent="0.3">
      <c r="AI435">
        <v>3</v>
      </c>
      <c r="AJ435" t="s">
        <v>471</v>
      </c>
      <c r="AK435" t="s">
        <v>304</v>
      </c>
      <c r="AL435" t="str">
        <f t="shared" si="78"/>
        <v>كارشناس امور داروييمركز بهداشت استان (معاونت بهداشتي)، معاونت درمان، معاونت غذا و دارو، ستاد شبكه ها / ستاد مراكز بهداشت شهرستانها</v>
      </c>
      <c r="AN435">
        <v>276</v>
      </c>
      <c r="AO435">
        <v>23</v>
      </c>
      <c r="AP435">
        <v>15</v>
      </c>
    </row>
    <row r="436" spans="35:42" x14ac:dyDescent="0.3">
      <c r="AI436">
        <v>4</v>
      </c>
      <c r="AJ436" t="s">
        <v>384</v>
      </c>
      <c r="AK436" t="s">
        <v>383</v>
      </c>
      <c r="AL436" t="str">
        <f t="shared" si="78"/>
        <v>كارشناس نظارت بر مواد مخدرمعاونت غذا و دارو</v>
      </c>
      <c r="AN436">
        <v>180</v>
      </c>
      <c r="AO436">
        <v>15</v>
      </c>
      <c r="AP436">
        <v>10</v>
      </c>
    </row>
    <row r="437" spans="35:42" ht="15" customHeight="1" x14ac:dyDescent="0.3">
      <c r="AP437" t="s">
        <v>472</v>
      </c>
    </row>
    <row r="438" spans="35:42" x14ac:dyDescent="0.3">
      <c r="AI438">
        <v>1</v>
      </c>
      <c r="AJ438" t="s">
        <v>686</v>
      </c>
      <c r="AK438" t="s">
        <v>195</v>
      </c>
      <c r="AL438" t="str">
        <f>AJ438&amp;AK438</f>
        <v>كليه پستهاي سازماني زير مجموعه رشتهكليه واحدها</v>
      </c>
      <c r="AN438">
        <v>96</v>
      </c>
      <c r="AO438">
        <v>8</v>
      </c>
      <c r="AP438">
        <v>5</v>
      </c>
    </row>
    <row r="440" spans="35:42" ht="15" customHeight="1" x14ac:dyDescent="0.3">
      <c r="AP440" t="s">
        <v>473</v>
      </c>
    </row>
    <row r="441" spans="35:42" x14ac:dyDescent="0.3">
      <c r="AI441">
        <v>1</v>
      </c>
      <c r="AJ441" t="s">
        <v>475</v>
      </c>
      <c r="AK441" t="s">
        <v>474</v>
      </c>
      <c r="AL441" t="str">
        <f>AJ441&amp;AK441</f>
        <v>كارشناس امور اسناد (كارشناس بررسي اسناد)دفتر رياست و روابط عمومي دانشگاه</v>
      </c>
      <c r="AN441">
        <v>96</v>
      </c>
      <c r="AO441">
        <v>8</v>
      </c>
      <c r="AP441">
        <v>5</v>
      </c>
    </row>
    <row r="442" spans="35:42" ht="15" customHeight="1" x14ac:dyDescent="0.3">
      <c r="AP442" t="s">
        <v>476</v>
      </c>
    </row>
    <row r="443" spans="35:42" x14ac:dyDescent="0.3">
      <c r="AI443">
        <v>1</v>
      </c>
      <c r="AJ443" t="s">
        <v>477</v>
      </c>
      <c r="AK443" t="s">
        <v>710</v>
      </c>
      <c r="AL443" t="str">
        <f t="shared" ref="AL443:AL444" si="79">AJ443&amp;AK443</f>
        <v>كارشناس بهداشت حرفه ايمركز بهداشت استان(معاونت بهداشتي)، ستاد شبكه ها / ستاد مراكز بهداشت شهرستانها، مراكز بهداشتي درماني</v>
      </c>
      <c r="AN443">
        <v>372</v>
      </c>
      <c r="AO443">
        <v>31</v>
      </c>
      <c r="AP443">
        <v>20</v>
      </c>
    </row>
    <row r="444" spans="35:42" x14ac:dyDescent="0.3">
      <c r="AI444">
        <v>2</v>
      </c>
      <c r="AJ444" t="s">
        <v>478</v>
      </c>
      <c r="AK444" t="s">
        <v>716</v>
      </c>
      <c r="AL444" t="str">
        <f t="shared" si="79"/>
        <v>كارشناس بهداشت حرفه اي (كارت ويژه بازرسي)مراكز بهداشتي و درماني، بيمارستانها و مراكز آموزشي درماني، مركز بهداشت استان(معاونت بهداشتي)، ستاد شبكه ها / ستاد مراكز بهداشت شهرستانها</v>
      </c>
      <c r="AN444">
        <v>468</v>
      </c>
      <c r="AO444">
        <v>39</v>
      </c>
      <c r="AP444">
        <v>25</v>
      </c>
    </row>
    <row r="447" spans="35:42" ht="14.4" customHeight="1" x14ac:dyDescent="0.3">
      <c r="AI447" t="s">
        <v>58</v>
      </c>
      <c r="AJ447" t="s">
        <v>180</v>
      </c>
      <c r="AK447" t="s">
        <v>179</v>
      </c>
      <c r="AL447" t="str">
        <f>AJ447&amp;AK447</f>
        <v>عناوين پست هاي سازمانيمحل خدمت</v>
      </c>
      <c r="AM447" t="s">
        <v>174</v>
      </c>
      <c r="AN447" t="s">
        <v>175</v>
      </c>
      <c r="AO447" t="s">
        <v>176</v>
      </c>
      <c r="AP447" t="s">
        <v>176</v>
      </c>
    </row>
    <row r="448" spans="35:42" x14ac:dyDescent="0.3">
      <c r="AO448" t="s">
        <v>177</v>
      </c>
      <c r="AP448" t="s">
        <v>178</v>
      </c>
    </row>
    <row r="449" spans="35:42" ht="15" customHeight="1" x14ac:dyDescent="0.3">
      <c r="AP449" t="s">
        <v>479</v>
      </c>
    </row>
    <row r="450" spans="35:42" x14ac:dyDescent="0.3">
      <c r="AI450">
        <v>1</v>
      </c>
      <c r="AJ450" t="s">
        <v>480</v>
      </c>
      <c r="AK450" t="s">
        <v>710</v>
      </c>
      <c r="AL450" t="str">
        <f t="shared" ref="AL450:AL455" si="80">AJ450&amp;AK450</f>
        <v>كارشناس آموزش بهداشتمركز بهداشت استان(معاونت بهداشتي)، ستاد شبكه ها / ستاد مراكز بهداشت شهرستانها، مراكز بهداشتي درماني</v>
      </c>
      <c r="AN450">
        <v>180</v>
      </c>
      <c r="AO450">
        <v>15</v>
      </c>
      <c r="AP450">
        <v>10</v>
      </c>
    </row>
    <row r="451" spans="35:42" x14ac:dyDescent="0.3">
      <c r="AI451">
        <v>2</v>
      </c>
      <c r="AJ451" t="s">
        <v>481</v>
      </c>
      <c r="AK451" t="s">
        <v>216</v>
      </c>
      <c r="AL451" t="str">
        <f t="shared" si="80"/>
        <v>كارشناس بهداشت خانوادهمراكز بهداشتي درماني روستايي</v>
      </c>
      <c r="AN451">
        <v>648</v>
      </c>
      <c r="AO451">
        <v>54</v>
      </c>
      <c r="AP451">
        <v>35</v>
      </c>
    </row>
    <row r="452" spans="35:42" x14ac:dyDescent="0.3">
      <c r="AI452">
        <v>3</v>
      </c>
      <c r="AJ452" t="s">
        <v>481</v>
      </c>
      <c r="AK452" t="s">
        <v>316</v>
      </c>
      <c r="AL452" t="str">
        <f t="shared" si="80"/>
        <v>كارشناس بهداشت خانوادهمراكز بهداشتي درماني شهري</v>
      </c>
      <c r="AN452">
        <v>468</v>
      </c>
      <c r="AO452">
        <v>39</v>
      </c>
      <c r="AP452">
        <v>25</v>
      </c>
    </row>
    <row r="453" spans="35:42" x14ac:dyDescent="0.3">
      <c r="AI453">
        <v>4</v>
      </c>
      <c r="AJ453" t="s">
        <v>481</v>
      </c>
      <c r="AK453" t="s">
        <v>711</v>
      </c>
      <c r="AL453" t="str">
        <f t="shared" si="80"/>
        <v>كارشناس بهداشت خانوادهمركز بهداشت استان(معاونت بهداشتي)، ستاد شبكه ها / ستاد مراكز بهداشت شهرستانها</v>
      </c>
      <c r="AN453">
        <v>276</v>
      </c>
      <c r="AO453">
        <v>23</v>
      </c>
      <c r="AP453">
        <v>15</v>
      </c>
    </row>
    <row r="454" spans="35:42" x14ac:dyDescent="0.3">
      <c r="AI454">
        <v>5</v>
      </c>
      <c r="AJ454" t="s">
        <v>482</v>
      </c>
      <c r="AK454" t="s">
        <v>717</v>
      </c>
      <c r="AL454" t="str">
        <f t="shared" si="80"/>
        <v>كارشناس مركز گسترش شبكهمركز گسترش شبكه ها كه نظارت مستقيم بر امور بهورزي را عهده دار مي باشد</v>
      </c>
      <c r="AN454">
        <v>372</v>
      </c>
      <c r="AO454">
        <v>31</v>
      </c>
      <c r="AP454">
        <v>20</v>
      </c>
    </row>
    <row r="455" spans="35:42" x14ac:dyDescent="0.3">
      <c r="AI455">
        <v>6</v>
      </c>
      <c r="AJ455" t="s">
        <v>483</v>
      </c>
      <c r="AK455" t="s">
        <v>717</v>
      </c>
      <c r="AL455" t="str">
        <f t="shared" si="80"/>
        <v>كارشناس مسئول مركز گسترش شبكهمركز گسترش شبكه ها كه نظارت مستقيم بر امور بهورزي را عهده دار مي باشد</v>
      </c>
      <c r="AN455">
        <v>372</v>
      </c>
      <c r="AO455">
        <v>31</v>
      </c>
      <c r="AP455">
        <v>20</v>
      </c>
    </row>
    <row r="456" spans="35:42" ht="15" customHeight="1" x14ac:dyDescent="0.3">
      <c r="AP456" t="s">
        <v>484</v>
      </c>
    </row>
    <row r="457" spans="35:42" x14ac:dyDescent="0.3">
      <c r="AI457">
        <v>1</v>
      </c>
      <c r="AJ457" t="s">
        <v>213</v>
      </c>
      <c r="AK457" t="s">
        <v>711</v>
      </c>
      <c r="AL457" t="str">
        <f>AJ457&amp;AK457</f>
        <v>كارشناس بهداشت دهان و دندانمركز بهداشت استان(معاونت بهداشتي)، ستاد شبكه ها / ستاد مراكز بهداشت شهرستانها</v>
      </c>
      <c r="AN457">
        <v>180</v>
      </c>
      <c r="AO457">
        <v>15</v>
      </c>
      <c r="AP457">
        <v>10</v>
      </c>
    </row>
    <row r="458" spans="35:42" ht="15" customHeight="1" x14ac:dyDescent="0.3">
      <c r="AP458" t="s">
        <v>485</v>
      </c>
    </row>
    <row r="459" spans="35:42" x14ac:dyDescent="0.3">
      <c r="AI459">
        <v>1</v>
      </c>
      <c r="AJ459" t="s">
        <v>487</v>
      </c>
      <c r="AK459" t="s">
        <v>318</v>
      </c>
      <c r="AL459" t="str">
        <f t="shared" ref="AL459:AL460" si="81">AJ459&amp;AK459</f>
        <v>كارشناس بهداشت محيطمراكز بهداشتي درماني و گروه بهداشت محيط واحدها</v>
      </c>
      <c r="AM459" t="s">
        <v>486</v>
      </c>
      <c r="AN459">
        <v>468</v>
      </c>
      <c r="AO459">
        <v>39</v>
      </c>
      <c r="AP459">
        <v>25</v>
      </c>
    </row>
    <row r="460" spans="35:42" x14ac:dyDescent="0.3">
      <c r="AI460">
        <v>2</v>
      </c>
      <c r="AJ460" t="s">
        <v>487</v>
      </c>
      <c r="AK460" t="s">
        <v>182</v>
      </c>
      <c r="AL460" t="str">
        <f t="shared" si="81"/>
        <v>كارشناس بهداشت محيطبيمارستانها و مراكز آموزشي درماني</v>
      </c>
      <c r="AN460">
        <v>372</v>
      </c>
      <c r="AO460">
        <v>31</v>
      </c>
      <c r="AP460">
        <v>20</v>
      </c>
    </row>
    <row r="461" spans="35:42" ht="15" customHeight="1" x14ac:dyDescent="0.3">
      <c r="AP461" t="s">
        <v>488</v>
      </c>
    </row>
    <row r="462" spans="35:42" x14ac:dyDescent="0.3">
      <c r="AI462">
        <v>1</v>
      </c>
      <c r="AJ462" t="s">
        <v>489</v>
      </c>
      <c r="AK462" t="s">
        <v>355</v>
      </c>
      <c r="AL462" t="str">
        <f>AJ462&amp;AK462</f>
        <v>كارشناس اپتومتري (بينايي سنجي)مراكز بهداشتي درماني، پلي كلينيك ها ، بيمارستانها و مراكز آموزشي درماني</v>
      </c>
      <c r="AN462">
        <v>276</v>
      </c>
      <c r="AO462">
        <v>23</v>
      </c>
      <c r="AP462">
        <v>15</v>
      </c>
    </row>
    <row r="463" spans="35:42" ht="15" customHeight="1" x14ac:dyDescent="0.3">
      <c r="AP463" t="s">
        <v>490</v>
      </c>
    </row>
    <row r="464" spans="35:42" x14ac:dyDescent="0.3">
      <c r="AI464">
        <v>1</v>
      </c>
      <c r="AJ464" t="s">
        <v>492</v>
      </c>
      <c r="AK464" t="s">
        <v>491</v>
      </c>
      <c r="AL464" t="str">
        <f>AJ464&amp;AK464</f>
        <v>كارشناس پذيرش و مدارك پزشكيمراكز بهداشتي درماني، بيمارستان ها و مراكز آموزشي درماني</v>
      </c>
      <c r="AN464">
        <v>276</v>
      </c>
      <c r="AO464">
        <v>23</v>
      </c>
      <c r="AP464">
        <v>15</v>
      </c>
    </row>
    <row r="467" spans="35:42" ht="14.4" customHeight="1" x14ac:dyDescent="0.3">
      <c r="AI467" t="s">
        <v>58</v>
      </c>
      <c r="AJ467" t="s">
        <v>180</v>
      </c>
      <c r="AK467" t="s">
        <v>179</v>
      </c>
      <c r="AL467" t="str">
        <f>AJ467&amp;AK467</f>
        <v>عناوين پست هاي سازمانيمحل خدمت</v>
      </c>
      <c r="AM467" t="s">
        <v>174</v>
      </c>
      <c r="AN467" t="s">
        <v>175</v>
      </c>
      <c r="AO467" t="s">
        <v>176</v>
      </c>
      <c r="AP467" t="s">
        <v>176</v>
      </c>
    </row>
    <row r="468" spans="35:42" x14ac:dyDescent="0.3">
      <c r="AO468" t="s">
        <v>177</v>
      </c>
      <c r="AP468" t="s">
        <v>178</v>
      </c>
    </row>
    <row r="469" spans="35:42" ht="15" customHeight="1" x14ac:dyDescent="0.3">
      <c r="AP469" t="s">
        <v>493</v>
      </c>
    </row>
    <row r="470" spans="35:42" x14ac:dyDescent="0.3">
      <c r="AI470">
        <v>1</v>
      </c>
      <c r="AJ470" t="s">
        <v>495</v>
      </c>
      <c r="AK470" t="s">
        <v>494</v>
      </c>
      <c r="AL470" t="str">
        <f t="shared" ref="AL470:AL471" si="82">AJ470&amp;AK470</f>
        <v>كارشناس راديولوژيبخش آنژيوگرافي بيمارستانها و مراكز آموزشي درماني</v>
      </c>
      <c r="AN470">
        <v>648</v>
      </c>
      <c r="AO470">
        <v>54</v>
      </c>
      <c r="AP470">
        <v>35</v>
      </c>
    </row>
    <row r="471" spans="35:42" x14ac:dyDescent="0.3">
      <c r="AI471">
        <v>2</v>
      </c>
      <c r="AJ471" t="s">
        <v>495</v>
      </c>
      <c r="AK471" t="s">
        <v>345</v>
      </c>
      <c r="AL471" t="str">
        <f t="shared" si="82"/>
        <v>كارشناس راديولوژيبخش راديولوژي بيمارستانها و مراكز آموزشي درماني، دانشكده دندانپزشكي</v>
      </c>
      <c r="AN471">
        <v>372</v>
      </c>
      <c r="AO471">
        <v>31</v>
      </c>
      <c r="AP471">
        <v>20</v>
      </c>
    </row>
    <row r="472" spans="35:42" ht="15" customHeight="1" x14ac:dyDescent="0.3">
      <c r="AP472" t="s">
        <v>496</v>
      </c>
    </row>
    <row r="473" spans="35:42" x14ac:dyDescent="0.3">
      <c r="AI473">
        <v>1</v>
      </c>
      <c r="AJ473" t="s">
        <v>497</v>
      </c>
      <c r="AK473" t="s">
        <v>711</v>
      </c>
      <c r="AL473" t="str">
        <f t="shared" ref="AL473:AL475" si="83">AJ473&amp;AK473</f>
        <v>كارشناس امور دندانپزشكيمركز بهداشت استان(معاونت بهداشتي)، ستاد شبكه ها / ستاد مراكز بهداشت شهرستانها</v>
      </c>
      <c r="AN473">
        <v>96</v>
      </c>
      <c r="AO473">
        <v>8</v>
      </c>
      <c r="AP473">
        <v>5</v>
      </c>
    </row>
    <row r="474" spans="35:42" x14ac:dyDescent="0.3">
      <c r="AI474">
        <v>2</v>
      </c>
      <c r="AJ474" t="s">
        <v>497</v>
      </c>
      <c r="AK474" t="s">
        <v>211</v>
      </c>
      <c r="AL474" t="str">
        <f t="shared" si="83"/>
        <v>كارشناس امور دندانپزشكيمراكز بهداشتي درماني</v>
      </c>
      <c r="AN474">
        <v>468</v>
      </c>
      <c r="AO474">
        <v>39</v>
      </c>
      <c r="AP474">
        <v>25</v>
      </c>
    </row>
    <row r="475" spans="35:42" x14ac:dyDescent="0.3">
      <c r="AI475">
        <v>3</v>
      </c>
      <c r="AJ475" t="s">
        <v>692</v>
      </c>
      <c r="AK475" t="s">
        <v>338</v>
      </c>
      <c r="AL475" t="str">
        <f t="shared" si="83"/>
        <v>كارشناس دندانسازي (پروتز دندان)دانشكده دندانپزشكي</v>
      </c>
      <c r="AN475">
        <v>552</v>
      </c>
      <c r="AO475">
        <v>46</v>
      </c>
      <c r="AP475">
        <v>30</v>
      </c>
    </row>
    <row r="476" spans="35:42" ht="15" customHeight="1" x14ac:dyDescent="0.3">
      <c r="AP476" t="s">
        <v>498</v>
      </c>
    </row>
    <row r="477" spans="35:42" x14ac:dyDescent="0.3">
      <c r="AI477">
        <v>1</v>
      </c>
      <c r="AJ477" t="s">
        <v>499</v>
      </c>
      <c r="AK477" t="s">
        <v>182</v>
      </c>
      <c r="AL477" t="str">
        <f t="shared" ref="AL477:AL478" si="84">AJ477&amp;AK477</f>
        <v>كارشناس كنترل عفونتهاي بيمارستانيبيمارستانها و مراكز آموزشي درماني</v>
      </c>
      <c r="AN477">
        <v>276</v>
      </c>
      <c r="AO477">
        <v>23</v>
      </c>
      <c r="AP477">
        <v>15</v>
      </c>
    </row>
    <row r="478" spans="35:42" ht="79.95" customHeight="1" x14ac:dyDescent="0.3">
      <c r="AI478">
        <v>2</v>
      </c>
      <c r="AJ478" t="s">
        <v>500</v>
      </c>
      <c r="AK478" t="s">
        <v>710</v>
      </c>
      <c r="AL478" t="str">
        <f t="shared" si="84"/>
        <v>كارشناس مبارزه با بيماريهاي غير واگيردارمركز بهداشت استان(معاونت بهداشتي)، ستاد شبكه ها / ستاد مراكز بهداشت شهرستانها، مراكز بهداشتي درماني</v>
      </c>
      <c r="AM478" t="s">
        <v>321</v>
      </c>
      <c r="AN478">
        <v>276</v>
      </c>
      <c r="AO478">
        <v>23</v>
      </c>
      <c r="AP478">
        <v>15</v>
      </c>
    </row>
    <row r="479" spans="35:42" x14ac:dyDescent="0.3">
      <c r="AM479" t="s">
        <v>322</v>
      </c>
    </row>
    <row r="480" spans="35:42" x14ac:dyDescent="0.3">
      <c r="AI480">
        <v>3</v>
      </c>
      <c r="AJ480" t="s">
        <v>501</v>
      </c>
      <c r="AK480" t="s">
        <v>710</v>
      </c>
      <c r="AL480" t="str">
        <f t="shared" ref="AL480:AL481" si="85">AJ480&amp;AK480</f>
        <v>كارشناس مبارزه با بيماريهاي واگير دارمركز بهداشت استان(معاونت بهداشتي)، ستاد شبكه ها / ستاد مراكز بهداشت شهرستانها، مراكز بهداشتي درماني</v>
      </c>
      <c r="AM480" t="s">
        <v>323</v>
      </c>
      <c r="AN480">
        <v>468</v>
      </c>
      <c r="AO480">
        <v>39</v>
      </c>
      <c r="AP480">
        <v>25</v>
      </c>
    </row>
    <row r="481" spans="35:42" x14ac:dyDescent="0.3">
      <c r="AI481">
        <v>4</v>
      </c>
      <c r="AJ481" t="s">
        <v>502</v>
      </c>
      <c r="AK481" t="s">
        <v>211</v>
      </c>
      <c r="AL481" t="str">
        <f t="shared" si="85"/>
        <v>كارشناس مسئول مبارزه با بيماريهامراكز بهداشتي درماني</v>
      </c>
      <c r="AN481">
        <v>468</v>
      </c>
      <c r="AO481">
        <v>39</v>
      </c>
      <c r="AP481">
        <v>25</v>
      </c>
    </row>
    <row r="482" spans="35:42" ht="15" customHeight="1" x14ac:dyDescent="0.3">
      <c r="AP482" t="s">
        <v>503</v>
      </c>
    </row>
    <row r="483" spans="35:42" x14ac:dyDescent="0.3">
      <c r="AI483">
        <v>1</v>
      </c>
      <c r="AJ483" t="s">
        <v>504</v>
      </c>
      <c r="AK483" t="s">
        <v>211</v>
      </c>
      <c r="AL483" t="str">
        <f>AJ483&amp;AK483</f>
        <v>كارشناس تجهيزات پزشكيمراكز بهداشتي درماني</v>
      </c>
      <c r="AN483">
        <v>180</v>
      </c>
      <c r="AO483">
        <v>15</v>
      </c>
      <c r="AP483">
        <v>10</v>
      </c>
    </row>
    <row r="484" spans="35:42" ht="15" customHeight="1" x14ac:dyDescent="0.3">
      <c r="AP484" t="s">
        <v>505</v>
      </c>
    </row>
    <row r="485" spans="35:42" x14ac:dyDescent="0.3">
      <c r="AI485">
        <v>1</v>
      </c>
      <c r="AJ485" t="s">
        <v>506</v>
      </c>
      <c r="AK485" t="s">
        <v>195</v>
      </c>
      <c r="AL485" t="str">
        <f>AJ485&amp;AK485</f>
        <v>كليه پستهاي سازماني زير مجموعه رشته شغلي كارشناس تحليل گر سيستم به استثناء پست سازماني كارشناس مسئولكليه واحدها</v>
      </c>
      <c r="AN485">
        <v>96</v>
      </c>
      <c r="AO485">
        <v>8</v>
      </c>
      <c r="AP485">
        <v>5</v>
      </c>
    </row>
    <row r="488" spans="35:42" ht="14.4" customHeight="1" x14ac:dyDescent="0.3">
      <c r="AI488" t="s">
        <v>58</v>
      </c>
      <c r="AJ488" t="s">
        <v>180</v>
      </c>
      <c r="AK488" t="s">
        <v>179</v>
      </c>
      <c r="AL488" t="str">
        <f>AJ488&amp;AK488</f>
        <v>عناوين پست هاي سازمانيمحل خدمت</v>
      </c>
      <c r="AM488" t="s">
        <v>174</v>
      </c>
      <c r="AN488" t="s">
        <v>175</v>
      </c>
      <c r="AO488" t="s">
        <v>176</v>
      </c>
      <c r="AP488" t="s">
        <v>176</v>
      </c>
    </row>
    <row r="489" spans="35:42" x14ac:dyDescent="0.3">
      <c r="AO489" t="s">
        <v>177</v>
      </c>
      <c r="AP489" t="s">
        <v>178</v>
      </c>
    </row>
    <row r="490" spans="35:42" ht="15" customHeight="1" x14ac:dyDescent="0.3">
      <c r="AP490" t="s">
        <v>507</v>
      </c>
    </row>
    <row r="491" spans="35:42" x14ac:dyDescent="0.3">
      <c r="AI491">
        <v>1</v>
      </c>
      <c r="AJ491" t="s">
        <v>508</v>
      </c>
      <c r="AK491" t="s">
        <v>211</v>
      </c>
      <c r="AL491" t="str">
        <f t="shared" ref="AL491:AL493" si="86">AJ491&amp;AK491</f>
        <v>كارشناس تغذيهمراكز بهداشتي درماني</v>
      </c>
      <c r="AN491">
        <v>276</v>
      </c>
      <c r="AO491">
        <v>23</v>
      </c>
      <c r="AP491">
        <v>15</v>
      </c>
    </row>
    <row r="492" spans="35:42" x14ac:dyDescent="0.3">
      <c r="AI492">
        <v>2</v>
      </c>
      <c r="AJ492" t="s">
        <v>508</v>
      </c>
      <c r="AK492" t="s">
        <v>270</v>
      </c>
      <c r="AL492" t="str">
        <f t="shared" si="86"/>
        <v>كارشناس تغذيهبيمارستان ها و مراكز آموزشي درماني</v>
      </c>
      <c r="AN492">
        <v>468</v>
      </c>
      <c r="AO492">
        <v>39</v>
      </c>
      <c r="AP492">
        <v>25</v>
      </c>
    </row>
    <row r="493" spans="35:42" x14ac:dyDescent="0.3">
      <c r="AI493">
        <v>3</v>
      </c>
      <c r="AJ493" t="s">
        <v>510</v>
      </c>
      <c r="AK493" t="s">
        <v>509</v>
      </c>
      <c r="AL493" t="str">
        <f t="shared" si="86"/>
        <v>كارشناس تغذيه (ارزشيابي)معاونت هاي دانشجويي و بهداشتي</v>
      </c>
      <c r="AN493">
        <v>96</v>
      </c>
      <c r="AO493">
        <v>8</v>
      </c>
      <c r="AP493">
        <v>5</v>
      </c>
    </row>
    <row r="494" spans="35:42" ht="15" customHeight="1" x14ac:dyDescent="0.3">
      <c r="AP494" t="s">
        <v>511</v>
      </c>
    </row>
    <row r="495" spans="35:42" x14ac:dyDescent="0.3">
      <c r="AI495">
        <v>1</v>
      </c>
      <c r="AJ495" t="s">
        <v>512</v>
      </c>
      <c r="AK495" t="s">
        <v>298</v>
      </c>
      <c r="AL495" t="str">
        <f t="shared" ref="AL495:AL502" si="87">AJ495&amp;AK495</f>
        <v>فيزيوتراپيستبيمارستانها و مراكز آموزشي درماني، مراكز بهداشتي درماني</v>
      </c>
      <c r="AN495">
        <v>552</v>
      </c>
      <c r="AO495">
        <v>46</v>
      </c>
      <c r="AP495">
        <v>30</v>
      </c>
    </row>
    <row r="496" spans="35:42" x14ac:dyDescent="0.3">
      <c r="AI496">
        <v>2</v>
      </c>
      <c r="AJ496" t="s">
        <v>514</v>
      </c>
      <c r="AK496" t="s">
        <v>513</v>
      </c>
      <c r="AL496" t="str">
        <f t="shared" si="87"/>
        <v>كارشناس توانبخشيبيمارستانها و مراكز بهداشتي درماني</v>
      </c>
      <c r="AN496">
        <v>552</v>
      </c>
      <c r="AO496">
        <v>46</v>
      </c>
      <c r="AP496">
        <v>30</v>
      </c>
    </row>
    <row r="497" spans="35:42" x14ac:dyDescent="0.3">
      <c r="AI497">
        <v>3</v>
      </c>
      <c r="AJ497" t="s">
        <v>515</v>
      </c>
      <c r="AK497" t="s">
        <v>401</v>
      </c>
      <c r="AL497" t="str">
        <f t="shared" si="87"/>
        <v>كارشناس توانبخشي (فيزيوتراپيست)مركز آموزشي درماني امام موسي كاظم (ع)</v>
      </c>
      <c r="AN497">
        <v>1000</v>
      </c>
      <c r="AO497">
        <v>85</v>
      </c>
      <c r="AP497">
        <v>55</v>
      </c>
    </row>
    <row r="498" spans="35:42" x14ac:dyDescent="0.3">
      <c r="AI498">
        <v>4</v>
      </c>
      <c r="AJ498" t="s">
        <v>516</v>
      </c>
      <c r="AK498" t="s">
        <v>260</v>
      </c>
      <c r="AL498" t="str">
        <f t="shared" si="87"/>
        <v>كارشناس فيزيوتراپيمركز آموزشي درماني حضرت سيدالشهدا(ع)</v>
      </c>
      <c r="AN498">
        <v>468</v>
      </c>
      <c r="AO498">
        <v>39</v>
      </c>
      <c r="AP498">
        <v>25</v>
      </c>
    </row>
    <row r="499" spans="35:42" x14ac:dyDescent="0.3">
      <c r="AI499">
        <v>5</v>
      </c>
      <c r="AJ499" t="s">
        <v>518</v>
      </c>
      <c r="AK499" t="s">
        <v>517</v>
      </c>
      <c r="AL499" t="str">
        <f t="shared" si="87"/>
        <v>كارشناس كار درمانيبخشهاي رواني بيمارستانها و مراكز آموزشي درماني غير رواني</v>
      </c>
      <c r="AN499">
        <v>1000</v>
      </c>
      <c r="AO499">
        <v>85</v>
      </c>
      <c r="AP499">
        <v>55</v>
      </c>
    </row>
    <row r="500" spans="35:42" x14ac:dyDescent="0.3">
      <c r="AI500">
        <v>6</v>
      </c>
      <c r="AJ500" t="s">
        <v>519</v>
      </c>
      <c r="AK500" t="s">
        <v>250</v>
      </c>
      <c r="AL500" t="str">
        <f t="shared" si="87"/>
        <v>كارشناس كاردرمانيمركز توانبخشي و روانپزشكي شهيد مدرس و مركز آموزشي درماني فارابي</v>
      </c>
      <c r="AN500">
        <v>1000</v>
      </c>
      <c r="AO500">
        <v>100</v>
      </c>
      <c r="AP500">
        <v>65</v>
      </c>
    </row>
    <row r="501" spans="35:42" x14ac:dyDescent="0.3">
      <c r="AI501">
        <v>7</v>
      </c>
      <c r="AJ501" t="s">
        <v>520</v>
      </c>
      <c r="AK501" t="s">
        <v>182</v>
      </c>
      <c r="AL501" t="str">
        <f t="shared" si="87"/>
        <v>كارشناس گفتار درمانيبيمارستانها و مراكز آموزشي درماني</v>
      </c>
      <c r="AN501">
        <v>180</v>
      </c>
      <c r="AO501">
        <v>15</v>
      </c>
      <c r="AP501">
        <v>10</v>
      </c>
    </row>
    <row r="502" spans="35:42" x14ac:dyDescent="0.3">
      <c r="AI502">
        <v>8</v>
      </c>
      <c r="AJ502" t="s">
        <v>520</v>
      </c>
      <c r="AK502" t="s">
        <v>401</v>
      </c>
      <c r="AL502" t="str">
        <f t="shared" si="87"/>
        <v>كارشناس گفتار درمانيمركز آموزشي درماني امام موسي كاظم (ع)</v>
      </c>
      <c r="AN502">
        <v>276</v>
      </c>
      <c r="AO502">
        <v>23</v>
      </c>
      <c r="AP502">
        <v>15</v>
      </c>
    </row>
    <row r="503" spans="35:42" ht="15" customHeight="1" x14ac:dyDescent="0.3">
      <c r="AP503" t="s">
        <v>521</v>
      </c>
    </row>
    <row r="504" spans="35:42" x14ac:dyDescent="0.3">
      <c r="AI504">
        <v>1</v>
      </c>
      <c r="AJ504" t="s">
        <v>522</v>
      </c>
      <c r="AK504" t="s">
        <v>718</v>
      </c>
      <c r="AL504" t="str">
        <f>AJ504&amp;AK504</f>
        <v>كارشناس حشره شناسي و مبارزه با ناقلينمركز بهداشت استان(معاونت بهداشتي)، ستاد شبكه ها / ستاد مراكز بهداشت شهرستانها، و مراكز بهداشتي درماني</v>
      </c>
      <c r="AN504">
        <v>468</v>
      </c>
      <c r="AO504">
        <v>39</v>
      </c>
      <c r="AP504">
        <v>25</v>
      </c>
    </row>
    <row r="505" spans="35:42" ht="15" customHeight="1" x14ac:dyDescent="0.3">
      <c r="AP505" t="s">
        <v>523</v>
      </c>
    </row>
    <row r="506" spans="35:42" x14ac:dyDescent="0.3">
      <c r="AI506">
        <v>1</v>
      </c>
      <c r="AJ506" t="s">
        <v>525</v>
      </c>
      <c r="AK506" t="s">
        <v>524</v>
      </c>
      <c r="AL506" t="str">
        <f t="shared" ref="AL506:AL507" si="88">AJ506&amp;AK506</f>
        <v>كارشناس ساختمانبيمارستانها و مراكز آموزشي درماني ، مراكز بهداشتي و درماني</v>
      </c>
      <c r="AN506">
        <v>372</v>
      </c>
      <c r="AO506">
        <v>31</v>
      </c>
      <c r="AP506">
        <v>20</v>
      </c>
    </row>
    <row r="507" spans="35:42" x14ac:dyDescent="0.3">
      <c r="AI507">
        <v>2</v>
      </c>
      <c r="AJ507" t="s">
        <v>525</v>
      </c>
      <c r="AK507" t="s">
        <v>186</v>
      </c>
      <c r="AL507" t="str">
        <f t="shared" si="88"/>
        <v>كارشناس ساختمانساير واحدها</v>
      </c>
      <c r="AN507">
        <v>276</v>
      </c>
      <c r="AO507">
        <v>23</v>
      </c>
      <c r="AP507">
        <v>15</v>
      </c>
    </row>
    <row r="508" spans="35:42" ht="15" customHeight="1" x14ac:dyDescent="0.3">
      <c r="AP508" t="s">
        <v>526</v>
      </c>
    </row>
    <row r="509" spans="35:42" x14ac:dyDescent="0.3">
      <c r="AI509">
        <v>1</v>
      </c>
      <c r="AJ509" t="s">
        <v>527</v>
      </c>
      <c r="AK509" t="s">
        <v>195</v>
      </c>
      <c r="AL509" t="str">
        <f>AJ509&amp;AK509</f>
        <v>كارشناس سمعي و بصريكليه واحدها</v>
      </c>
      <c r="AN509">
        <v>372</v>
      </c>
      <c r="AO509">
        <v>31</v>
      </c>
      <c r="AP509">
        <v>20</v>
      </c>
    </row>
    <row r="512" spans="35:42" ht="14.4" customHeight="1" x14ac:dyDescent="0.3">
      <c r="AI512" t="s">
        <v>58</v>
      </c>
      <c r="AJ512" t="s">
        <v>180</v>
      </c>
      <c r="AK512" t="s">
        <v>179</v>
      </c>
      <c r="AL512" t="str">
        <f>AJ512&amp;AK512</f>
        <v>عناوين پست هاي سازمانيمحل خدمت</v>
      </c>
      <c r="AM512" t="s">
        <v>174</v>
      </c>
      <c r="AN512" t="s">
        <v>175</v>
      </c>
      <c r="AO512" t="s">
        <v>176</v>
      </c>
      <c r="AP512" t="s">
        <v>176</v>
      </c>
    </row>
    <row r="513" spans="35:42" x14ac:dyDescent="0.3">
      <c r="AO513" t="s">
        <v>177</v>
      </c>
      <c r="AP513" t="s">
        <v>178</v>
      </c>
    </row>
    <row r="514" spans="35:42" ht="15" customHeight="1" x14ac:dyDescent="0.3">
      <c r="AO514" t="s">
        <v>528</v>
      </c>
    </row>
    <row r="515" spans="35:42" x14ac:dyDescent="0.3">
      <c r="AI515">
        <v>1</v>
      </c>
      <c r="AJ515" t="s">
        <v>529</v>
      </c>
      <c r="AK515" t="s">
        <v>355</v>
      </c>
      <c r="AL515" t="str">
        <f>AJ515&amp;AK515</f>
        <v>كارشناس اوديومتري (شنوايي سنجي)مراكز بهداشتي درماني، پلي كلينيك ها ، بيمارستانها و مراكز آموزشي درماني</v>
      </c>
      <c r="AN515">
        <v>276</v>
      </c>
      <c r="AO515">
        <v>23</v>
      </c>
      <c r="AP515">
        <v>15</v>
      </c>
    </row>
    <row r="516" spans="35:42" ht="15" customHeight="1" x14ac:dyDescent="0.3">
      <c r="AO516" t="s">
        <v>530</v>
      </c>
    </row>
    <row r="517" spans="35:42" x14ac:dyDescent="0.3">
      <c r="AI517">
        <v>1</v>
      </c>
      <c r="AJ517" t="s">
        <v>531</v>
      </c>
      <c r="AK517" t="s">
        <v>193</v>
      </c>
      <c r="AL517" t="str">
        <f>AJ517&amp;AK517</f>
        <v>كارشناس امور بالينيمركز اورژانس و فوريتهاي پزشكي</v>
      </c>
      <c r="AN517">
        <v>276</v>
      </c>
      <c r="AO517">
        <v>23</v>
      </c>
      <c r="AP517">
        <v>15</v>
      </c>
    </row>
    <row r="518" spans="35:42" ht="15" customHeight="1" x14ac:dyDescent="0.3">
      <c r="AO518" t="s">
        <v>532</v>
      </c>
    </row>
    <row r="519" spans="35:42" x14ac:dyDescent="0.3">
      <c r="AI519">
        <v>1</v>
      </c>
      <c r="AJ519" t="s">
        <v>534</v>
      </c>
      <c r="AK519" t="s">
        <v>533</v>
      </c>
      <c r="AL519" t="str">
        <f>AJ519&amp;AK519</f>
        <v>مسئول خوابگاه دخترانخوابگاه</v>
      </c>
      <c r="AN519">
        <v>96</v>
      </c>
      <c r="AO519">
        <v>8</v>
      </c>
      <c r="AP519">
        <v>5</v>
      </c>
    </row>
    <row r="520" spans="35:42" ht="15" customHeight="1" x14ac:dyDescent="0.3">
      <c r="AO520" t="s">
        <v>535</v>
      </c>
    </row>
    <row r="521" spans="35:42" x14ac:dyDescent="0.3">
      <c r="AI521">
        <v>1</v>
      </c>
      <c r="AJ521" t="s">
        <v>537</v>
      </c>
      <c r="AK521" t="s">
        <v>536</v>
      </c>
      <c r="AL521" t="str">
        <f>AJ521&amp;AK521</f>
        <v>كارشناسان گروه علوم تشريحيدانشكده پزشكي</v>
      </c>
      <c r="AN521">
        <v>840</v>
      </c>
      <c r="AO521">
        <v>70</v>
      </c>
      <c r="AP521">
        <v>45</v>
      </c>
    </row>
    <row r="522" spans="35:42" ht="15" customHeight="1" x14ac:dyDescent="0.3">
      <c r="AO522" t="s">
        <v>538</v>
      </c>
    </row>
    <row r="523" spans="35:42" x14ac:dyDescent="0.3">
      <c r="AI523">
        <v>1</v>
      </c>
      <c r="AJ523" t="s">
        <v>539</v>
      </c>
      <c r="AK523" t="s">
        <v>368</v>
      </c>
      <c r="AL523" t="str">
        <f>AJ523&amp;AK523</f>
        <v>كارشناس مواد خوردني، آشاميدني ، آرايشي و بهداشتيمعاونت هاي بهداشتي، درمان و غذا و دارو</v>
      </c>
      <c r="AN523">
        <v>372</v>
      </c>
      <c r="AO523">
        <v>31</v>
      </c>
      <c r="AP523">
        <v>20</v>
      </c>
    </row>
    <row r="524" spans="35:42" ht="15" customHeight="1" x14ac:dyDescent="0.3">
      <c r="AO524" t="s">
        <v>540</v>
      </c>
    </row>
    <row r="525" spans="35:42" x14ac:dyDescent="0.3">
      <c r="AI525">
        <v>1</v>
      </c>
      <c r="AJ525" t="s">
        <v>541</v>
      </c>
      <c r="AK525" t="s">
        <v>712</v>
      </c>
      <c r="AL525" t="str">
        <f>AJ525&amp;AK525</f>
        <v>كارشناس نوارنگاريمراكز بهداشتي درماني ، بيمارستانها و مراكز آموزشي درماني</v>
      </c>
      <c r="AN525">
        <v>276</v>
      </c>
      <c r="AO525">
        <v>23</v>
      </c>
      <c r="AP525">
        <v>15</v>
      </c>
    </row>
    <row r="526" spans="35:42" ht="15" customHeight="1" x14ac:dyDescent="0.3">
      <c r="AO526" t="s">
        <v>542</v>
      </c>
    </row>
    <row r="527" spans="35:42" x14ac:dyDescent="0.3">
      <c r="AI527">
        <v>1</v>
      </c>
      <c r="AJ527" t="s">
        <v>544</v>
      </c>
      <c r="AK527" t="s">
        <v>543</v>
      </c>
      <c r="AL527" t="str">
        <f t="shared" ref="AL527:AL529" si="89">AJ527&amp;AK527</f>
        <v>كارشناس ارشد هوشبريدانشكده پرستاري و مامايي</v>
      </c>
      <c r="AN527">
        <v>276</v>
      </c>
      <c r="AO527">
        <v>23</v>
      </c>
      <c r="AP527">
        <v>15</v>
      </c>
    </row>
    <row r="528" spans="35:42" x14ac:dyDescent="0.3">
      <c r="AI528">
        <v>2</v>
      </c>
      <c r="AJ528" t="s">
        <v>545</v>
      </c>
      <c r="AK528" t="s">
        <v>293</v>
      </c>
      <c r="AL528" t="str">
        <f t="shared" si="89"/>
        <v>كارشناس هوشبرياتاق عمل بيمارستانها و مراكز آموزشي درماني</v>
      </c>
      <c r="AN528">
        <v>1000</v>
      </c>
      <c r="AO528">
        <v>85</v>
      </c>
      <c r="AP528">
        <v>55</v>
      </c>
    </row>
    <row r="529" spans="35:42" x14ac:dyDescent="0.3">
      <c r="AI529">
        <v>3</v>
      </c>
      <c r="AJ529" t="s">
        <v>545</v>
      </c>
      <c r="AK529" t="s">
        <v>543</v>
      </c>
      <c r="AL529" t="str">
        <f t="shared" si="89"/>
        <v>كارشناس هوشبريدانشكده پرستاري و مامايي</v>
      </c>
      <c r="AN529">
        <v>276</v>
      </c>
      <c r="AO529">
        <v>23</v>
      </c>
      <c r="AP529">
        <v>15</v>
      </c>
    </row>
    <row r="530" spans="35:42" ht="15" customHeight="1" x14ac:dyDescent="0.3">
      <c r="AO530" t="s">
        <v>546</v>
      </c>
    </row>
    <row r="531" spans="35:42" x14ac:dyDescent="0.3">
      <c r="AI531">
        <v>1</v>
      </c>
      <c r="AJ531" t="s">
        <v>378</v>
      </c>
      <c r="AK531" t="s">
        <v>182</v>
      </c>
      <c r="AL531" t="str">
        <f t="shared" ref="AL531:AL535" si="90">AJ531&amp;AK531</f>
        <v>رئيس اداره امور عموميبيمارستانها و مراكز آموزشي درماني</v>
      </c>
      <c r="AN531">
        <v>180</v>
      </c>
      <c r="AO531">
        <v>15</v>
      </c>
      <c r="AP531">
        <v>10</v>
      </c>
    </row>
    <row r="532" spans="35:42" x14ac:dyDescent="0.3">
      <c r="AI532">
        <v>2</v>
      </c>
      <c r="AJ532" t="s">
        <v>379</v>
      </c>
      <c r="AK532" t="s">
        <v>182</v>
      </c>
      <c r="AL532" t="str">
        <f t="shared" si="90"/>
        <v>رئيس امور اداريبيمارستانها و مراكز آموزشي درماني</v>
      </c>
      <c r="AN532">
        <v>180</v>
      </c>
      <c r="AO532">
        <v>15</v>
      </c>
      <c r="AP532">
        <v>10</v>
      </c>
    </row>
    <row r="533" spans="35:42" x14ac:dyDescent="0.3">
      <c r="AI533">
        <v>3</v>
      </c>
      <c r="AJ533" t="s">
        <v>547</v>
      </c>
      <c r="AK533" t="s">
        <v>182</v>
      </c>
      <c r="AL533" t="str">
        <f t="shared" si="90"/>
        <v>كارگزينبيمارستانها و مراكز آموزشي درماني</v>
      </c>
      <c r="AN533">
        <v>96</v>
      </c>
      <c r="AO533">
        <v>8</v>
      </c>
      <c r="AP533">
        <v>5</v>
      </c>
    </row>
    <row r="534" spans="35:42" x14ac:dyDescent="0.3">
      <c r="AI534">
        <v>4</v>
      </c>
      <c r="AJ534" t="s">
        <v>547</v>
      </c>
      <c r="AK534" t="s">
        <v>401</v>
      </c>
      <c r="AL534" t="str">
        <f t="shared" si="90"/>
        <v>كارگزينمركز آموزشي درماني امام موسي كاظم (ع)</v>
      </c>
      <c r="AN534">
        <v>276</v>
      </c>
      <c r="AO534">
        <v>23</v>
      </c>
      <c r="AP534">
        <v>15</v>
      </c>
    </row>
    <row r="535" spans="35:42" x14ac:dyDescent="0.3">
      <c r="AI535">
        <v>5</v>
      </c>
      <c r="AJ535" t="s">
        <v>548</v>
      </c>
      <c r="AK535" t="s">
        <v>182</v>
      </c>
      <c r="AL535" t="str">
        <f t="shared" si="90"/>
        <v>كارگزين مسئولبيمارستانها و مراكز آموزشي درماني</v>
      </c>
      <c r="AN535">
        <v>96</v>
      </c>
      <c r="AO535">
        <v>8</v>
      </c>
      <c r="AP535">
        <v>5</v>
      </c>
    </row>
    <row r="538" spans="35:42" ht="14.4" customHeight="1" x14ac:dyDescent="0.3">
      <c r="AI538" t="s">
        <v>58</v>
      </c>
      <c r="AJ538" t="s">
        <v>180</v>
      </c>
      <c r="AK538" t="s">
        <v>179</v>
      </c>
      <c r="AL538" t="str">
        <f>AJ538&amp;AK538</f>
        <v>عناوين پست هاي سازمانيمحل خدمت</v>
      </c>
      <c r="AM538" t="s">
        <v>174</v>
      </c>
      <c r="AN538" t="s">
        <v>175</v>
      </c>
      <c r="AO538" t="s">
        <v>176</v>
      </c>
      <c r="AP538" t="s">
        <v>176</v>
      </c>
    </row>
    <row r="539" spans="35:42" x14ac:dyDescent="0.3">
      <c r="AO539" t="s">
        <v>177</v>
      </c>
      <c r="AP539" t="s">
        <v>178</v>
      </c>
    </row>
    <row r="540" spans="35:42" ht="15" customHeight="1" x14ac:dyDescent="0.3">
      <c r="AP540" t="s">
        <v>549</v>
      </c>
    </row>
    <row r="541" spans="35:42" x14ac:dyDescent="0.3">
      <c r="AI541">
        <v>1</v>
      </c>
      <c r="AJ541" t="s">
        <v>550</v>
      </c>
      <c r="AK541" t="s">
        <v>401</v>
      </c>
      <c r="AL541" t="str">
        <f t="shared" ref="AL541:AL542" si="91">AJ541&amp;AK541</f>
        <v>كتابدارمركز آموزشي درماني امام موسي كاظم (ع)</v>
      </c>
      <c r="AN541">
        <v>276</v>
      </c>
      <c r="AO541">
        <v>23</v>
      </c>
      <c r="AP541">
        <v>15</v>
      </c>
    </row>
    <row r="542" spans="35:42" x14ac:dyDescent="0.3">
      <c r="AI542">
        <v>2</v>
      </c>
      <c r="AJ542" t="s">
        <v>550</v>
      </c>
      <c r="AK542" t="s">
        <v>186</v>
      </c>
      <c r="AL542" t="str">
        <f t="shared" si="91"/>
        <v>كتابدارساير واحدها</v>
      </c>
      <c r="AN542">
        <v>96</v>
      </c>
      <c r="AO542">
        <v>8</v>
      </c>
      <c r="AP542">
        <v>5</v>
      </c>
    </row>
    <row r="543" spans="35:42" ht="15" customHeight="1" x14ac:dyDescent="0.3">
      <c r="AP543" t="s">
        <v>551</v>
      </c>
    </row>
    <row r="544" spans="35:42" x14ac:dyDescent="0.3">
      <c r="AI544">
        <v>1</v>
      </c>
      <c r="AJ544" t="s">
        <v>552</v>
      </c>
      <c r="AK544" t="s">
        <v>270</v>
      </c>
      <c r="AL544" t="str">
        <f>AJ544&amp;AK544</f>
        <v>كمك آشپزبيمارستان ها و مراكز آموزشي درماني</v>
      </c>
      <c r="AN544">
        <v>552</v>
      </c>
      <c r="AO544">
        <v>46</v>
      </c>
      <c r="AP544">
        <v>30</v>
      </c>
    </row>
    <row r="545" spans="35:42" ht="15" customHeight="1" x14ac:dyDescent="0.3">
      <c r="AP545" t="s">
        <v>553</v>
      </c>
    </row>
    <row r="546" spans="35:42" x14ac:dyDescent="0.3">
      <c r="AI546">
        <v>1</v>
      </c>
      <c r="AJ546" t="s">
        <v>554</v>
      </c>
      <c r="AK546" t="s">
        <v>291</v>
      </c>
      <c r="AL546" t="str">
        <f>AJ546&amp;AK546</f>
        <v>كمك تكنسين آزمايشگاهآزمايشگاه بهداشت محيط و آزمايشگاه بيماريهاي واگيردار</v>
      </c>
      <c r="AN546">
        <v>372</v>
      </c>
      <c r="AO546">
        <v>31</v>
      </c>
      <c r="AP546">
        <v>20</v>
      </c>
    </row>
    <row r="547" spans="35:42" ht="15" customHeight="1" x14ac:dyDescent="0.3">
      <c r="AP547" t="s">
        <v>555</v>
      </c>
    </row>
    <row r="548" spans="35:42" x14ac:dyDescent="0.3">
      <c r="AI548">
        <v>1</v>
      </c>
      <c r="AJ548" t="s">
        <v>556</v>
      </c>
      <c r="AK548" t="s">
        <v>345</v>
      </c>
      <c r="AL548" t="str">
        <f>AJ548&amp;AK548</f>
        <v>كمك تكنسين راديولوژيبخش راديولوژي بيمارستانها و مراكز آموزشي درماني، دانشكده دندانپزشكي</v>
      </c>
      <c r="AN548">
        <v>372</v>
      </c>
      <c r="AO548">
        <v>31</v>
      </c>
      <c r="AP548">
        <v>20</v>
      </c>
    </row>
    <row r="549" spans="35:42" ht="15" customHeight="1" x14ac:dyDescent="0.3">
      <c r="AP549" t="s">
        <v>557</v>
      </c>
    </row>
    <row r="550" spans="35:42" x14ac:dyDescent="0.3">
      <c r="AI550">
        <v>1</v>
      </c>
      <c r="AJ550" t="s">
        <v>558</v>
      </c>
      <c r="AK550" t="s">
        <v>293</v>
      </c>
      <c r="AL550" t="str">
        <f>AJ550&amp;AK550</f>
        <v>كمك تكنسين هوشبرياتاق عمل بيمارستانها و مراكز آموزشي درماني</v>
      </c>
      <c r="AN550">
        <v>1000</v>
      </c>
      <c r="AO550">
        <v>85</v>
      </c>
      <c r="AP550">
        <v>55</v>
      </c>
    </row>
    <row r="551" spans="35:42" ht="15" customHeight="1" x14ac:dyDescent="0.3">
      <c r="AP551" t="s">
        <v>559</v>
      </c>
    </row>
    <row r="552" spans="35:42" x14ac:dyDescent="0.3">
      <c r="AI552">
        <v>1</v>
      </c>
      <c r="AJ552" t="s">
        <v>560</v>
      </c>
      <c r="AK552" t="s">
        <v>195</v>
      </c>
      <c r="AL552" t="str">
        <f>AJ552&amp;AK552</f>
        <v>كمك كارشناس سمعي و بصريكليه واحدها</v>
      </c>
      <c r="AN552">
        <v>372</v>
      </c>
      <c r="AO552">
        <v>31</v>
      </c>
      <c r="AP552">
        <v>20</v>
      </c>
    </row>
    <row r="553" spans="35:42" ht="15" customHeight="1" x14ac:dyDescent="0.3">
      <c r="AP553" t="s">
        <v>561</v>
      </c>
    </row>
    <row r="554" spans="35:42" x14ac:dyDescent="0.3">
      <c r="AI554">
        <v>1</v>
      </c>
      <c r="AJ554" t="s">
        <v>534</v>
      </c>
      <c r="AK554" t="s">
        <v>533</v>
      </c>
      <c r="AL554" t="str">
        <f>AJ554&amp;AK554</f>
        <v>مسئول خوابگاه دخترانخوابگاه</v>
      </c>
      <c r="AN554">
        <v>96</v>
      </c>
      <c r="AO554">
        <v>8</v>
      </c>
      <c r="AP554">
        <v>5</v>
      </c>
    </row>
    <row r="555" spans="35:42" ht="15" customHeight="1" x14ac:dyDescent="0.3">
      <c r="AP555" t="s">
        <v>562</v>
      </c>
    </row>
    <row r="556" spans="35:42" x14ac:dyDescent="0.3">
      <c r="AI556">
        <v>1</v>
      </c>
      <c r="AJ556" t="s">
        <v>563</v>
      </c>
      <c r="AK556" t="s">
        <v>202</v>
      </c>
      <c r="AL556" t="str">
        <f t="shared" ref="AL556:AL557" si="92">AJ556&amp;AK556</f>
        <v>كودك يارمهد كودك كليه مراكز</v>
      </c>
      <c r="AN556">
        <v>276</v>
      </c>
      <c r="AO556">
        <v>23</v>
      </c>
      <c r="AP556">
        <v>15</v>
      </c>
    </row>
    <row r="557" spans="35:42" x14ac:dyDescent="0.3">
      <c r="AI557">
        <v>2</v>
      </c>
      <c r="AJ557" t="s">
        <v>564</v>
      </c>
      <c r="AK557" t="s">
        <v>202</v>
      </c>
      <c r="AL557" t="str">
        <f t="shared" si="92"/>
        <v>مراقب كودكمهد كودك كليه مراكز</v>
      </c>
      <c r="AN557">
        <v>276</v>
      </c>
      <c r="AO557">
        <v>23</v>
      </c>
      <c r="AP557">
        <v>15</v>
      </c>
    </row>
    <row r="558" spans="35:42" ht="15" customHeight="1" x14ac:dyDescent="0.3">
      <c r="AP558" t="s">
        <v>565</v>
      </c>
    </row>
    <row r="559" spans="35:42" x14ac:dyDescent="0.3">
      <c r="AI559">
        <v>1</v>
      </c>
      <c r="AJ559" t="s">
        <v>566</v>
      </c>
      <c r="AK559" t="s">
        <v>269</v>
      </c>
      <c r="AL559" t="str">
        <f t="shared" ref="AL559:AL561" si="93">AJ559&amp;AK559</f>
        <v>ماشين نويسمركز مبارزه با سرطان</v>
      </c>
      <c r="AN559">
        <v>372</v>
      </c>
      <c r="AO559">
        <v>31</v>
      </c>
      <c r="AP559">
        <v>20</v>
      </c>
    </row>
    <row r="560" spans="35:42" x14ac:dyDescent="0.3">
      <c r="AI560">
        <v>2</v>
      </c>
      <c r="AJ560" t="s">
        <v>566</v>
      </c>
      <c r="AK560" t="s">
        <v>270</v>
      </c>
      <c r="AL560" t="str">
        <f t="shared" si="93"/>
        <v>ماشين نويسبيمارستان ها و مراكز آموزشي درماني</v>
      </c>
      <c r="AN560">
        <v>276</v>
      </c>
      <c r="AO560">
        <v>23</v>
      </c>
      <c r="AP560">
        <v>15</v>
      </c>
    </row>
    <row r="561" spans="35:42" x14ac:dyDescent="0.3">
      <c r="AI561">
        <v>3</v>
      </c>
      <c r="AJ561" t="s">
        <v>566</v>
      </c>
      <c r="AK561" t="s">
        <v>186</v>
      </c>
      <c r="AL561" t="str">
        <f t="shared" si="93"/>
        <v>ماشين نويسساير واحدها</v>
      </c>
      <c r="AN561">
        <v>180</v>
      </c>
      <c r="AO561">
        <v>15</v>
      </c>
      <c r="AP561">
        <v>10</v>
      </c>
    </row>
    <row r="564" spans="35:42" ht="14.4" customHeight="1" x14ac:dyDescent="0.3">
      <c r="AI564" t="s">
        <v>58</v>
      </c>
      <c r="AJ564" t="s">
        <v>180</v>
      </c>
      <c r="AK564" t="s">
        <v>179</v>
      </c>
      <c r="AL564" t="str">
        <f>AJ564&amp;AK564</f>
        <v>عناوين پست هاي سازمانيمحل خدمت</v>
      </c>
      <c r="AM564" t="s">
        <v>174</v>
      </c>
      <c r="AN564" t="s">
        <v>175</v>
      </c>
      <c r="AO564" t="s">
        <v>176</v>
      </c>
      <c r="AP564" t="s">
        <v>176</v>
      </c>
    </row>
    <row r="565" spans="35:42" x14ac:dyDescent="0.3">
      <c r="AO565" t="s">
        <v>177</v>
      </c>
      <c r="AP565" t="s">
        <v>178</v>
      </c>
    </row>
    <row r="566" spans="35:42" ht="15" customHeight="1" x14ac:dyDescent="0.3">
      <c r="AP566" t="s">
        <v>567</v>
      </c>
    </row>
    <row r="567" spans="35:42" x14ac:dyDescent="0.3">
      <c r="AI567">
        <v>1</v>
      </c>
      <c r="AJ567" t="s">
        <v>568</v>
      </c>
      <c r="AK567" t="s">
        <v>239</v>
      </c>
      <c r="AL567" t="str">
        <f t="shared" ref="AL567:AL574" si="94">AJ567&amp;AK567</f>
        <v>كارشناس امور ماماييمعاونت درمان</v>
      </c>
      <c r="AN567">
        <v>180</v>
      </c>
      <c r="AO567">
        <v>15</v>
      </c>
      <c r="AP567">
        <v>10</v>
      </c>
    </row>
    <row r="568" spans="35:42" x14ac:dyDescent="0.3">
      <c r="AI568">
        <v>2</v>
      </c>
      <c r="AJ568" t="s">
        <v>235</v>
      </c>
      <c r="AK568" t="s">
        <v>234</v>
      </c>
      <c r="AL568" t="str">
        <f t="shared" si="94"/>
        <v>كارشناس پرستاري و ماماييدانشكده پرستاري و مامايي و آموزشكده پرستاري و مامايي</v>
      </c>
      <c r="AN568">
        <v>276</v>
      </c>
      <c r="AO568">
        <v>23</v>
      </c>
      <c r="AP568">
        <v>15</v>
      </c>
    </row>
    <row r="569" spans="35:42" x14ac:dyDescent="0.3">
      <c r="AJ569" t="s">
        <v>569</v>
      </c>
      <c r="AK569" t="s">
        <v>543</v>
      </c>
      <c r="AL569" t="str">
        <f t="shared" si="94"/>
        <v>كارشناس ماماييدانشكده پرستاري و مامايي</v>
      </c>
      <c r="AN569">
        <v>372</v>
      </c>
      <c r="AO569">
        <v>31</v>
      </c>
      <c r="AP569">
        <v>20</v>
      </c>
    </row>
    <row r="570" spans="35:42" x14ac:dyDescent="0.3">
      <c r="AI570">
        <v>3</v>
      </c>
      <c r="AJ570" t="s">
        <v>570</v>
      </c>
      <c r="AK570" t="s">
        <v>221</v>
      </c>
      <c r="AL570" t="str">
        <f t="shared" si="94"/>
        <v>مامامراكز بهداشتي درماني شهري و بخش زنان و زايمان بيمارستان ها و مراكز آموزشي درماني</v>
      </c>
      <c r="AN570">
        <v>744</v>
      </c>
      <c r="AO570">
        <v>62</v>
      </c>
      <c r="AP570">
        <v>40</v>
      </c>
    </row>
    <row r="571" spans="35:42" x14ac:dyDescent="0.3">
      <c r="AI571">
        <v>4</v>
      </c>
      <c r="AJ571" t="s">
        <v>570</v>
      </c>
      <c r="AK571" t="s">
        <v>216</v>
      </c>
      <c r="AL571" t="str">
        <f t="shared" si="94"/>
        <v>مامامراكز بهداشتي درماني روستايي</v>
      </c>
      <c r="AN571">
        <v>924</v>
      </c>
      <c r="AO571">
        <v>77</v>
      </c>
      <c r="AP571">
        <v>50</v>
      </c>
    </row>
    <row r="572" spans="35:42" x14ac:dyDescent="0.3">
      <c r="AI572">
        <v>5</v>
      </c>
      <c r="AJ572" t="s">
        <v>570</v>
      </c>
      <c r="AK572" t="s">
        <v>223</v>
      </c>
      <c r="AL572" t="str">
        <f t="shared" si="94"/>
        <v>مامابخش زايشگاه بيمارستانها و مراكز آموزشي درماني</v>
      </c>
      <c r="AN572">
        <v>840</v>
      </c>
      <c r="AO572">
        <v>70</v>
      </c>
      <c r="AP572">
        <v>45</v>
      </c>
    </row>
    <row r="573" spans="35:42" x14ac:dyDescent="0.3">
      <c r="AI573">
        <v>6</v>
      </c>
      <c r="AJ573" t="s">
        <v>570</v>
      </c>
      <c r="AK573" t="s">
        <v>682</v>
      </c>
      <c r="AL573" t="str">
        <f t="shared" si="94"/>
        <v>مامابخش مراقبتهاي ويژه نوزادان (NICU)</v>
      </c>
      <c r="AN573">
        <v>1000</v>
      </c>
      <c r="AO573">
        <v>85</v>
      </c>
      <c r="AP573">
        <v>55</v>
      </c>
    </row>
    <row r="574" spans="35:42" x14ac:dyDescent="0.3">
      <c r="AI574">
        <v>7</v>
      </c>
      <c r="AJ574" t="s">
        <v>571</v>
      </c>
      <c r="AK574" t="s">
        <v>329</v>
      </c>
      <c r="AL574" t="str">
        <f t="shared" si="94"/>
        <v>ماما (مربي مامايي)كليه واحدهاي داراي اين عنوان پست سازماني</v>
      </c>
      <c r="AN574">
        <v>372</v>
      </c>
      <c r="AO574">
        <v>31</v>
      </c>
      <c r="AP574">
        <v>20</v>
      </c>
    </row>
    <row r="575" spans="35:42" ht="15" customHeight="1" x14ac:dyDescent="0.3">
      <c r="AP575" t="s">
        <v>572</v>
      </c>
    </row>
    <row r="576" spans="35:42" x14ac:dyDescent="0.3">
      <c r="AI576">
        <v>1</v>
      </c>
      <c r="AJ576" t="s">
        <v>573</v>
      </c>
      <c r="AK576" t="s">
        <v>268</v>
      </c>
      <c r="AL576" t="str">
        <f>AJ576&amp;AK576</f>
        <v>آسانسورچي (مأمور آسانسور)مراكز بهداشتي و درماني، بيمارستانها و مراكز آموزشي درماني</v>
      </c>
      <c r="AN576">
        <v>276</v>
      </c>
      <c r="AO576">
        <v>23</v>
      </c>
      <c r="AP576">
        <v>15</v>
      </c>
    </row>
    <row r="577" spans="35:42" ht="15" customHeight="1" x14ac:dyDescent="0.3">
      <c r="AP577" t="s">
        <v>574</v>
      </c>
    </row>
    <row r="578" spans="35:42" x14ac:dyDescent="0.3">
      <c r="AI578">
        <v>1</v>
      </c>
      <c r="AJ578" t="s">
        <v>575</v>
      </c>
      <c r="AK578" t="s">
        <v>270</v>
      </c>
      <c r="AL578" t="str">
        <f t="shared" ref="AL578:AL582" si="95">AJ578&amp;AK578</f>
        <v>متصدي امور دفتريبيمارستان ها و مراكز آموزشي درماني</v>
      </c>
      <c r="AN578">
        <v>96</v>
      </c>
      <c r="AO578">
        <v>8</v>
      </c>
      <c r="AP578">
        <v>5</v>
      </c>
    </row>
    <row r="579" spans="35:42" x14ac:dyDescent="0.3">
      <c r="AI579">
        <v>2</v>
      </c>
      <c r="AJ579" t="s">
        <v>576</v>
      </c>
      <c r="AK579" t="s">
        <v>270</v>
      </c>
      <c r="AL579" t="str">
        <f t="shared" si="95"/>
        <v>متصدي امور دفتري و بايگانيبيمارستان ها و مراكز آموزشي درماني</v>
      </c>
      <c r="AN579">
        <v>180</v>
      </c>
      <c r="AO579">
        <v>15</v>
      </c>
      <c r="AP579">
        <v>10</v>
      </c>
    </row>
    <row r="580" spans="35:42" x14ac:dyDescent="0.3">
      <c r="AI580">
        <v>3</v>
      </c>
      <c r="AJ580" t="s">
        <v>576</v>
      </c>
      <c r="AK580" t="s">
        <v>186</v>
      </c>
      <c r="AL580" t="str">
        <f t="shared" si="95"/>
        <v>متصدي امور دفتري و بايگانيساير واحدها</v>
      </c>
      <c r="AN580">
        <v>96</v>
      </c>
      <c r="AO580">
        <v>8</v>
      </c>
      <c r="AP580">
        <v>5</v>
      </c>
    </row>
    <row r="581" spans="35:42" x14ac:dyDescent="0.3">
      <c r="AI581">
        <v>4</v>
      </c>
      <c r="AJ581" t="s">
        <v>577</v>
      </c>
      <c r="AK581" t="s">
        <v>270</v>
      </c>
      <c r="AL581" t="str">
        <f t="shared" si="95"/>
        <v>مسئول امور دفتري و بايگانيبيمارستان ها و مراكز آموزشي درماني</v>
      </c>
      <c r="AN581">
        <v>180</v>
      </c>
      <c r="AO581">
        <v>15</v>
      </c>
      <c r="AP581">
        <v>10</v>
      </c>
    </row>
    <row r="582" spans="35:42" x14ac:dyDescent="0.3">
      <c r="AI582">
        <v>5</v>
      </c>
      <c r="AJ582" t="s">
        <v>577</v>
      </c>
      <c r="AK582" t="s">
        <v>186</v>
      </c>
      <c r="AL582" t="str">
        <f t="shared" si="95"/>
        <v>مسئول امور دفتري و بايگانيساير واحدها</v>
      </c>
      <c r="AN582">
        <v>96</v>
      </c>
      <c r="AO582">
        <v>8</v>
      </c>
      <c r="AP582">
        <v>5</v>
      </c>
    </row>
    <row r="583" spans="35:42" ht="15" customHeight="1" x14ac:dyDescent="0.3">
      <c r="AP583" t="s">
        <v>578</v>
      </c>
    </row>
    <row r="584" spans="35:42" x14ac:dyDescent="0.3">
      <c r="AI584">
        <v>1</v>
      </c>
      <c r="AJ584" t="s">
        <v>579</v>
      </c>
      <c r="AK584" t="s">
        <v>401</v>
      </c>
      <c r="AL584" t="str">
        <f t="shared" ref="AL584:AL586" si="96">AJ584&amp;AK584</f>
        <v>متصدي چاپ و تكثيرمركز آموزشي درماني امام موسي كاظم (ع)</v>
      </c>
      <c r="AN584">
        <v>372</v>
      </c>
      <c r="AO584">
        <v>31</v>
      </c>
      <c r="AP584">
        <v>20</v>
      </c>
    </row>
    <row r="585" spans="35:42" x14ac:dyDescent="0.3">
      <c r="AI585">
        <v>2</v>
      </c>
      <c r="AJ585" t="s">
        <v>579</v>
      </c>
      <c r="AK585" t="s">
        <v>186</v>
      </c>
      <c r="AL585" t="str">
        <f t="shared" si="96"/>
        <v>متصدي چاپ و تكثيرساير واحدها</v>
      </c>
      <c r="AN585">
        <v>180</v>
      </c>
      <c r="AO585">
        <v>15</v>
      </c>
      <c r="AP585">
        <v>10</v>
      </c>
    </row>
    <row r="586" spans="35:42" x14ac:dyDescent="0.3">
      <c r="AI586">
        <v>3</v>
      </c>
      <c r="AJ586" t="s">
        <v>580</v>
      </c>
      <c r="AK586" t="s">
        <v>329</v>
      </c>
      <c r="AL586" t="str">
        <f t="shared" si="96"/>
        <v>مسئول چاپ و انتشاراتكليه واحدهاي داراي اين عنوان پست سازماني</v>
      </c>
      <c r="AN586">
        <v>180</v>
      </c>
      <c r="AO586">
        <v>15</v>
      </c>
      <c r="AP586">
        <v>10</v>
      </c>
    </row>
    <row r="589" spans="35:42" ht="14.4" customHeight="1" x14ac:dyDescent="0.3">
      <c r="AI589" t="s">
        <v>58</v>
      </c>
      <c r="AJ589" t="s">
        <v>180</v>
      </c>
      <c r="AK589" t="s">
        <v>179</v>
      </c>
      <c r="AL589" t="str">
        <f>AJ589&amp;AK589</f>
        <v>عناوين پست هاي سازمانيمحل خدمت</v>
      </c>
      <c r="AM589" t="s">
        <v>174</v>
      </c>
      <c r="AN589" t="s">
        <v>175</v>
      </c>
      <c r="AO589" t="s">
        <v>176</v>
      </c>
      <c r="AP589" t="s">
        <v>176</v>
      </c>
    </row>
    <row r="590" spans="35:42" x14ac:dyDescent="0.3">
      <c r="AO590" t="s">
        <v>177</v>
      </c>
      <c r="AP590" t="s">
        <v>178</v>
      </c>
    </row>
    <row r="591" spans="35:42" ht="15" customHeight="1" x14ac:dyDescent="0.3">
      <c r="AM591" t="s">
        <v>581</v>
      </c>
    </row>
    <row r="592" spans="35:42" x14ac:dyDescent="0.3">
      <c r="AI592">
        <v>1</v>
      </c>
      <c r="AJ592" t="s">
        <v>582</v>
      </c>
      <c r="AK592" t="s">
        <v>250</v>
      </c>
      <c r="AL592" t="str">
        <f t="shared" ref="AL592:AL613" si="97">AJ592&amp;AK592</f>
        <v>كاردان مددكاريمركز توانبخشي و روانپزشكي شهيد مدرس و مركز آموزشي درماني فارابي</v>
      </c>
      <c r="AN592">
        <v>1000</v>
      </c>
      <c r="AO592">
        <v>85</v>
      </c>
      <c r="AP592">
        <v>55</v>
      </c>
    </row>
    <row r="593" spans="35:42" x14ac:dyDescent="0.3">
      <c r="AI593">
        <v>2</v>
      </c>
      <c r="AJ593" t="s">
        <v>582</v>
      </c>
      <c r="AK593" t="s">
        <v>401</v>
      </c>
      <c r="AL593" t="str">
        <f t="shared" si="97"/>
        <v>كاردان مددكاريمركز آموزشي درماني امام موسي كاظم (ع)</v>
      </c>
      <c r="AN593">
        <v>648</v>
      </c>
      <c r="AO593">
        <v>54</v>
      </c>
      <c r="AP593">
        <v>35</v>
      </c>
    </row>
    <row r="594" spans="35:42" x14ac:dyDescent="0.3">
      <c r="AI594">
        <v>3</v>
      </c>
      <c r="AJ594" t="s">
        <v>582</v>
      </c>
      <c r="AK594" t="s">
        <v>583</v>
      </c>
      <c r="AL594" t="str">
        <f t="shared" si="97"/>
        <v>كاردان مددكاريمركز آموزشي درماني نور و حضرت علي اصغر (ع)</v>
      </c>
      <c r="AN594">
        <v>552</v>
      </c>
      <c r="AO594">
        <v>46</v>
      </c>
      <c r="AP594">
        <v>30</v>
      </c>
    </row>
    <row r="595" spans="35:42" x14ac:dyDescent="0.3">
      <c r="AI595">
        <v>4</v>
      </c>
      <c r="AJ595" t="s">
        <v>582</v>
      </c>
      <c r="AK595" t="s">
        <v>719</v>
      </c>
      <c r="AL595" t="str">
        <f t="shared" si="97"/>
        <v>كاردان مددكاريمراكز بهداشتي درماني، ساير بيمارستانها و مراكز آموزشي درماني</v>
      </c>
      <c r="AN595">
        <v>468</v>
      </c>
      <c r="AO595">
        <v>39</v>
      </c>
      <c r="AP595">
        <v>25</v>
      </c>
    </row>
    <row r="596" spans="35:42" x14ac:dyDescent="0.3">
      <c r="AI596">
        <v>5</v>
      </c>
      <c r="AJ596" t="s">
        <v>584</v>
      </c>
      <c r="AK596" t="s">
        <v>250</v>
      </c>
      <c r="AL596" t="str">
        <f t="shared" si="97"/>
        <v>كارشناس مددكاريمركز توانبخشي و روانپزشكي شهيد مدرس و مركز آموزشي درماني فارابي</v>
      </c>
      <c r="AN596">
        <v>1000</v>
      </c>
      <c r="AO596">
        <v>85</v>
      </c>
      <c r="AP596">
        <v>55</v>
      </c>
    </row>
    <row r="597" spans="35:42" x14ac:dyDescent="0.3">
      <c r="AI597">
        <v>6</v>
      </c>
      <c r="AJ597" t="s">
        <v>584</v>
      </c>
      <c r="AK597" t="s">
        <v>401</v>
      </c>
      <c r="AL597" t="str">
        <f t="shared" si="97"/>
        <v>كارشناس مددكاريمركز آموزشي درماني امام موسي كاظم (ع)</v>
      </c>
      <c r="AN597">
        <v>648</v>
      </c>
      <c r="AO597">
        <v>54</v>
      </c>
      <c r="AP597">
        <v>35</v>
      </c>
    </row>
    <row r="598" spans="35:42" x14ac:dyDescent="0.3">
      <c r="AI598">
        <v>7</v>
      </c>
      <c r="AJ598" t="s">
        <v>584</v>
      </c>
      <c r="AK598" t="s">
        <v>583</v>
      </c>
      <c r="AL598" t="str">
        <f t="shared" si="97"/>
        <v>كارشناس مددكاريمركز آموزشي درماني نور و حضرت علي اصغر (ع)</v>
      </c>
      <c r="AN598">
        <v>552</v>
      </c>
      <c r="AO598">
        <v>46</v>
      </c>
      <c r="AP598">
        <v>30</v>
      </c>
    </row>
    <row r="599" spans="35:42" x14ac:dyDescent="0.3">
      <c r="AI599">
        <v>8</v>
      </c>
      <c r="AJ599" t="s">
        <v>584</v>
      </c>
      <c r="AK599" t="s">
        <v>719</v>
      </c>
      <c r="AL599" t="str">
        <f t="shared" si="97"/>
        <v>كارشناس مددكاريمراكز بهداشتي درماني، ساير بيمارستانها و مراكز آموزشي درماني</v>
      </c>
      <c r="AN599">
        <v>468</v>
      </c>
      <c r="AO599">
        <v>39</v>
      </c>
      <c r="AP599">
        <v>25</v>
      </c>
    </row>
    <row r="600" spans="35:42" x14ac:dyDescent="0.3">
      <c r="AI600">
        <v>9</v>
      </c>
      <c r="AJ600" t="s">
        <v>585</v>
      </c>
      <c r="AK600" t="s">
        <v>250</v>
      </c>
      <c r="AL600" t="str">
        <f t="shared" si="97"/>
        <v>كمك مددكارمركز توانبخشي و روانپزشكي شهيد مدرس و مركز آموزشي درماني فارابي</v>
      </c>
      <c r="AN600">
        <v>1000</v>
      </c>
      <c r="AO600">
        <v>85</v>
      </c>
      <c r="AP600">
        <v>55</v>
      </c>
    </row>
    <row r="601" spans="35:42" x14ac:dyDescent="0.3">
      <c r="AI601">
        <v>10</v>
      </c>
      <c r="AJ601" t="s">
        <v>585</v>
      </c>
      <c r="AK601" t="s">
        <v>401</v>
      </c>
      <c r="AL601" t="str">
        <f t="shared" si="97"/>
        <v>كمك مددكارمركز آموزشي درماني امام موسي كاظم (ع)</v>
      </c>
      <c r="AN601">
        <v>648</v>
      </c>
      <c r="AO601">
        <v>54</v>
      </c>
      <c r="AP601">
        <v>35</v>
      </c>
    </row>
    <row r="602" spans="35:42" x14ac:dyDescent="0.3">
      <c r="AI602">
        <v>11</v>
      </c>
      <c r="AJ602" t="s">
        <v>585</v>
      </c>
      <c r="AK602" t="s">
        <v>583</v>
      </c>
      <c r="AL602" t="str">
        <f t="shared" si="97"/>
        <v>كمك مددكارمركز آموزشي درماني نور و حضرت علي اصغر (ع)</v>
      </c>
      <c r="AN602">
        <v>552</v>
      </c>
      <c r="AO602">
        <v>46</v>
      </c>
      <c r="AP602">
        <v>30</v>
      </c>
    </row>
    <row r="603" spans="35:42" x14ac:dyDescent="0.3">
      <c r="AI603">
        <v>12</v>
      </c>
      <c r="AJ603" t="s">
        <v>585</v>
      </c>
      <c r="AK603" t="s">
        <v>719</v>
      </c>
      <c r="AL603" t="str">
        <f t="shared" si="97"/>
        <v>كمك مددكارمراكز بهداشتي درماني، ساير بيمارستانها و مراكز آموزشي درماني</v>
      </c>
      <c r="AN603">
        <v>468</v>
      </c>
      <c r="AO603">
        <v>39</v>
      </c>
      <c r="AP603">
        <v>25</v>
      </c>
    </row>
    <row r="604" spans="35:42" x14ac:dyDescent="0.3">
      <c r="AI604">
        <v>13</v>
      </c>
      <c r="AJ604" t="s">
        <v>586</v>
      </c>
      <c r="AK604" t="s">
        <v>250</v>
      </c>
      <c r="AL604" t="str">
        <f t="shared" si="97"/>
        <v>مددكارمركز توانبخشي و روانپزشكي شهيد مدرس و مركز آموزشي درماني فارابي</v>
      </c>
      <c r="AN604">
        <v>1000</v>
      </c>
      <c r="AO604">
        <v>85</v>
      </c>
      <c r="AP604">
        <v>55</v>
      </c>
    </row>
    <row r="605" spans="35:42" x14ac:dyDescent="0.3">
      <c r="AI605">
        <v>14</v>
      </c>
      <c r="AJ605" t="s">
        <v>586</v>
      </c>
      <c r="AK605" t="s">
        <v>401</v>
      </c>
      <c r="AL605" t="str">
        <f t="shared" si="97"/>
        <v>مددكارمركز آموزشي درماني امام موسي كاظم (ع)</v>
      </c>
      <c r="AN605">
        <v>648</v>
      </c>
      <c r="AO605">
        <v>54</v>
      </c>
      <c r="AP605">
        <v>35</v>
      </c>
    </row>
    <row r="606" spans="35:42" x14ac:dyDescent="0.3">
      <c r="AI606">
        <v>15</v>
      </c>
      <c r="AJ606" t="s">
        <v>586</v>
      </c>
      <c r="AK606" t="s">
        <v>583</v>
      </c>
      <c r="AL606" t="str">
        <f t="shared" si="97"/>
        <v>مددكارمركز آموزشي درماني نور و حضرت علي اصغر (ع)</v>
      </c>
      <c r="AN606">
        <v>552</v>
      </c>
      <c r="AO606">
        <v>46</v>
      </c>
      <c r="AP606">
        <v>30</v>
      </c>
    </row>
    <row r="607" spans="35:42" x14ac:dyDescent="0.3">
      <c r="AI607">
        <v>16</v>
      </c>
      <c r="AJ607" t="s">
        <v>586</v>
      </c>
      <c r="AK607" t="s">
        <v>719</v>
      </c>
      <c r="AL607" t="str">
        <f t="shared" si="97"/>
        <v>مددكارمراكز بهداشتي درماني، ساير بيمارستانها و مراكز آموزشي درماني</v>
      </c>
      <c r="AN607">
        <v>468</v>
      </c>
      <c r="AO607">
        <v>39</v>
      </c>
      <c r="AP607">
        <v>25</v>
      </c>
    </row>
    <row r="608" spans="35:42" x14ac:dyDescent="0.3">
      <c r="AI608">
        <v>17</v>
      </c>
      <c r="AJ608" t="s">
        <v>587</v>
      </c>
      <c r="AK608" t="s">
        <v>250</v>
      </c>
      <c r="AL608" t="str">
        <f t="shared" si="97"/>
        <v>مددكار اجتماعيمركز توانبخشي و روانپزشكي شهيد مدرس و مركز آموزشي درماني فارابي</v>
      </c>
      <c r="AN608">
        <v>1000</v>
      </c>
      <c r="AO608">
        <v>85</v>
      </c>
      <c r="AP608">
        <v>55</v>
      </c>
    </row>
    <row r="609" spans="35:42" x14ac:dyDescent="0.3">
      <c r="AI609">
        <v>18</v>
      </c>
      <c r="AJ609" t="s">
        <v>587</v>
      </c>
      <c r="AK609" t="s">
        <v>401</v>
      </c>
      <c r="AL609" t="str">
        <f t="shared" si="97"/>
        <v>مددكار اجتماعيمركز آموزشي درماني امام موسي كاظم (ع)</v>
      </c>
      <c r="AN609">
        <v>648</v>
      </c>
      <c r="AO609">
        <v>54</v>
      </c>
      <c r="AP609">
        <v>35</v>
      </c>
    </row>
    <row r="610" spans="35:42" x14ac:dyDescent="0.3">
      <c r="AI610">
        <v>19</v>
      </c>
      <c r="AJ610" t="s">
        <v>587</v>
      </c>
      <c r="AK610" t="s">
        <v>583</v>
      </c>
      <c r="AL610" t="str">
        <f t="shared" si="97"/>
        <v>مددكار اجتماعيمركز آموزشي درماني نور و حضرت علي اصغر (ع)</v>
      </c>
      <c r="AN610">
        <v>552</v>
      </c>
      <c r="AO610">
        <v>46</v>
      </c>
      <c r="AP610">
        <v>30</v>
      </c>
    </row>
    <row r="611" spans="35:42" x14ac:dyDescent="0.3">
      <c r="AI611">
        <v>20</v>
      </c>
      <c r="AJ611" t="s">
        <v>587</v>
      </c>
      <c r="AK611" t="s">
        <v>719</v>
      </c>
      <c r="AL611" t="str">
        <f t="shared" si="97"/>
        <v>مددكار اجتماعيمراكز بهداشتي درماني، ساير بيمارستانها و مراكز آموزشي درماني</v>
      </c>
      <c r="AN611">
        <v>468</v>
      </c>
      <c r="AO611">
        <v>39</v>
      </c>
      <c r="AP611">
        <v>25</v>
      </c>
    </row>
    <row r="612" spans="35:42" x14ac:dyDescent="0.3">
      <c r="AI612">
        <v>21</v>
      </c>
      <c r="AJ612" t="s">
        <v>588</v>
      </c>
      <c r="AK612" t="s">
        <v>250</v>
      </c>
      <c r="AL612" t="str">
        <f t="shared" si="97"/>
        <v>مددكار بهداشتي درمانيمركز توانبخشي و روانپزشكي شهيد مدرس و مركز آموزشي درماني فارابي</v>
      </c>
      <c r="AN612">
        <v>1000</v>
      </c>
      <c r="AO612">
        <v>85</v>
      </c>
      <c r="AP612">
        <v>55</v>
      </c>
    </row>
    <row r="613" spans="35:42" x14ac:dyDescent="0.3">
      <c r="AI613">
        <v>22</v>
      </c>
      <c r="AJ613" t="s">
        <v>588</v>
      </c>
      <c r="AK613" t="s">
        <v>401</v>
      </c>
      <c r="AL613" t="str">
        <f t="shared" si="97"/>
        <v>مددكار بهداشتي درمانيمركز آموزشي درماني امام موسي كاظم (ع)</v>
      </c>
      <c r="AN613">
        <v>648</v>
      </c>
      <c r="AO613">
        <v>54</v>
      </c>
      <c r="AP613">
        <v>35</v>
      </c>
    </row>
    <row r="616" spans="35:42" ht="14.4" customHeight="1" x14ac:dyDescent="0.3">
      <c r="AI616" t="s">
        <v>58</v>
      </c>
      <c r="AJ616" t="s">
        <v>180</v>
      </c>
      <c r="AK616" t="s">
        <v>179</v>
      </c>
      <c r="AL616" t="str">
        <f>AJ616&amp;AK616</f>
        <v>عناوين پست هاي سازمانيمحل خدمت</v>
      </c>
      <c r="AM616" t="s">
        <v>174</v>
      </c>
      <c r="AN616" t="s">
        <v>175</v>
      </c>
      <c r="AO616" t="s">
        <v>176</v>
      </c>
      <c r="AP616" t="s">
        <v>176</v>
      </c>
    </row>
    <row r="617" spans="35:42" x14ac:dyDescent="0.3">
      <c r="AO617" t="s">
        <v>177</v>
      </c>
      <c r="AP617" t="s">
        <v>178</v>
      </c>
    </row>
    <row r="618" spans="35:42" ht="15" customHeight="1" x14ac:dyDescent="0.3">
      <c r="AP618" t="s">
        <v>581</v>
      </c>
    </row>
    <row r="619" spans="35:42" x14ac:dyDescent="0.3">
      <c r="AI619">
        <v>23</v>
      </c>
      <c r="AJ619" t="s">
        <v>588</v>
      </c>
      <c r="AK619" t="s">
        <v>583</v>
      </c>
      <c r="AL619" t="str">
        <f t="shared" ref="AL619:AL624" si="98">AJ619&amp;AK619</f>
        <v>مددكار بهداشتي درمانيمركز آموزشي درماني نور و حضرت علي اصغر (ع)</v>
      </c>
      <c r="AN619">
        <v>552</v>
      </c>
      <c r="AO619">
        <v>46</v>
      </c>
      <c r="AP619">
        <v>30</v>
      </c>
    </row>
    <row r="620" spans="35:42" x14ac:dyDescent="0.3">
      <c r="AI620">
        <v>24</v>
      </c>
      <c r="AJ620" t="s">
        <v>588</v>
      </c>
      <c r="AK620" t="s">
        <v>719</v>
      </c>
      <c r="AL620" t="str">
        <f t="shared" si="98"/>
        <v>مددكار بهداشتي درمانيمراكز بهداشتي درماني، ساير بيمارستانها و مراكز آموزشي درماني</v>
      </c>
      <c r="AN620">
        <v>468</v>
      </c>
      <c r="AO620">
        <v>39</v>
      </c>
      <c r="AP620">
        <v>25</v>
      </c>
    </row>
    <row r="621" spans="35:42" x14ac:dyDescent="0.3">
      <c r="AI621">
        <v>25</v>
      </c>
      <c r="AJ621" t="s">
        <v>589</v>
      </c>
      <c r="AK621" t="s">
        <v>250</v>
      </c>
      <c r="AL621" t="str">
        <f t="shared" si="98"/>
        <v>مددكار مسئولمركز توانبخشي و روانپزشكي شهيد مدرس و مركز آموزشي درماني فارابي</v>
      </c>
      <c r="AN621">
        <v>1000</v>
      </c>
      <c r="AO621">
        <v>85</v>
      </c>
      <c r="AP621">
        <v>55</v>
      </c>
    </row>
    <row r="622" spans="35:42" x14ac:dyDescent="0.3">
      <c r="AI622">
        <v>26</v>
      </c>
      <c r="AJ622" t="s">
        <v>589</v>
      </c>
      <c r="AK622" t="s">
        <v>401</v>
      </c>
      <c r="AL622" t="str">
        <f t="shared" si="98"/>
        <v>مددكار مسئولمركز آموزشي درماني امام موسي كاظم (ع)</v>
      </c>
      <c r="AN622">
        <v>648</v>
      </c>
      <c r="AO622">
        <v>54</v>
      </c>
      <c r="AP622">
        <v>35</v>
      </c>
    </row>
    <row r="623" spans="35:42" x14ac:dyDescent="0.3">
      <c r="AI623">
        <v>27</v>
      </c>
      <c r="AJ623" t="s">
        <v>589</v>
      </c>
      <c r="AK623" t="s">
        <v>583</v>
      </c>
      <c r="AL623" t="str">
        <f t="shared" si="98"/>
        <v>مددكار مسئولمركز آموزشي درماني نور و حضرت علي اصغر (ع)</v>
      </c>
      <c r="AN623">
        <v>552</v>
      </c>
      <c r="AO623">
        <v>46</v>
      </c>
      <c r="AP623">
        <v>30</v>
      </c>
    </row>
    <row r="624" spans="35:42" x14ac:dyDescent="0.3">
      <c r="AI624">
        <v>28</v>
      </c>
      <c r="AJ624" t="s">
        <v>589</v>
      </c>
      <c r="AK624" t="s">
        <v>719</v>
      </c>
      <c r="AL624" t="str">
        <f t="shared" si="98"/>
        <v>مددكار مسئولمراكز بهداشتي درماني، ساير بيمارستانها و مراكز آموزشي درماني</v>
      </c>
      <c r="AN624">
        <v>468</v>
      </c>
      <c r="AO624">
        <v>39</v>
      </c>
      <c r="AP624">
        <v>25</v>
      </c>
    </row>
    <row r="625" spans="35:42" ht="15" customHeight="1" x14ac:dyDescent="0.3">
      <c r="AP625" t="s">
        <v>590</v>
      </c>
    </row>
    <row r="626" spans="35:42" x14ac:dyDescent="0.3">
      <c r="AI626">
        <v>1</v>
      </c>
      <c r="AJ626" t="s">
        <v>592</v>
      </c>
      <c r="AK626" t="s">
        <v>591</v>
      </c>
      <c r="AL626" t="str">
        <f>AJ626&amp;AK626</f>
        <v>مدديار معلولينآسايشگاه ها ، بيمارستانها و مراكز آموزشي درماني</v>
      </c>
      <c r="AN626">
        <v>840</v>
      </c>
      <c r="AO626">
        <v>70</v>
      </c>
      <c r="AP626">
        <v>45</v>
      </c>
    </row>
    <row r="627" spans="35:42" ht="15" customHeight="1" x14ac:dyDescent="0.3">
      <c r="AP627" t="s">
        <v>593</v>
      </c>
    </row>
    <row r="628" spans="35:42" x14ac:dyDescent="0.3">
      <c r="AI628">
        <v>1</v>
      </c>
      <c r="AJ628" t="s">
        <v>594</v>
      </c>
      <c r="AK628" t="s">
        <v>720</v>
      </c>
      <c r="AL628" t="str">
        <f>AJ628&amp;AK628</f>
        <v>كارشناس بهداشت مدارسمركز بهداشت استان(معاونت بهداشتي)، ستاد شبكه ها / ستاد مراكز بهداشت شهرستانها، واحد مبارزه با بيماري هاي واگير</v>
      </c>
      <c r="AN628">
        <v>180</v>
      </c>
      <c r="AO628">
        <v>15</v>
      </c>
      <c r="AP628">
        <v>10</v>
      </c>
    </row>
    <row r="629" spans="35:42" ht="15" customHeight="1" x14ac:dyDescent="0.3">
      <c r="AP629" t="s">
        <v>595</v>
      </c>
    </row>
    <row r="630" spans="35:42" x14ac:dyDescent="0.3">
      <c r="AI630">
        <v>1</v>
      </c>
      <c r="AJ630" t="s">
        <v>596</v>
      </c>
      <c r="AK630" t="s">
        <v>404</v>
      </c>
      <c r="AL630" t="str">
        <f t="shared" ref="AL630:AL636" si="99">AJ630&amp;AK630</f>
        <v>رئيس و مدير دروس دبيرستان بهياريدبيرستان بهياري</v>
      </c>
      <c r="AN630">
        <v>276</v>
      </c>
      <c r="AO630">
        <v>23</v>
      </c>
      <c r="AP630">
        <v>15</v>
      </c>
    </row>
    <row r="631" spans="35:42" x14ac:dyDescent="0.3">
      <c r="AI631">
        <v>2</v>
      </c>
      <c r="AJ631" t="s">
        <v>598</v>
      </c>
      <c r="AK631" t="s">
        <v>597</v>
      </c>
      <c r="AL631" t="str">
        <f t="shared" si="99"/>
        <v>كارشناس آموزشگاه بهورزيآموزشگاه هاي بهورزي</v>
      </c>
      <c r="AN631">
        <v>372</v>
      </c>
      <c r="AO631">
        <v>31</v>
      </c>
      <c r="AP631">
        <v>20</v>
      </c>
    </row>
    <row r="632" spans="35:42" x14ac:dyDescent="0.3">
      <c r="AI632">
        <v>3</v>
      </c>
      <c r="AJ632" t="s">
        <v>599</v>
      </c>
      <c r="AK632" t="s">
        <v>234</v>
      </c>
      <c r="AL632" t="str">
        <f t="shared" si="99"/>
        <v>كارشناس پرستاري (مربي)دانشكده پرستاري و مامايي و آموزشكده پرستاري و مامايي</v>
      </c>
      <c r="AN632">
        <v>276</v>
      </c>
      <c r="AO632">
        <v>23</v>
      </c>
      <c r="AP632">
        <v>15</v>
      </c>
    </row>
    <row r="633" spans="35:42" x14ac:dyDescent="0.3">
      <c r="AI633">
        <v>4</v>
      </c>
      <c r="AJ633" t="s">
        <v>571</v>
      </c>
      <c r="AK633" t="s">
        <v>329</v>
      </c>
      <c r="AL633" t="str">
        <f t="shared" si="99"/>
        <v>ماما (مربي مامايي)كليه واحدهاي داراي اين عنوان پست سازماني</v>
      </c>
      <c r="AN633">
        <v>372</v>
      </c>
      <c r="AO633">
        <v>31</v>
      </c>
      <c r="AP633">
        <v>20</v>
      </c>
    </row>
    <row r="634" spans="35:42" x14ac:dyDescent="0.3">
      <c r="AI634">
        <v>5</v>
      </c>
      <c r="AJ634" t="s">
        <v>601</v>
      </c>
      <c r="AK634" t="s">
        <v>600</v>
      </c>
      <c r="AL634" t="str">
        <f t="shared" si="99"/>
        <v>مدير آموزشگاهدانشكده پرستاري و مامايي (آموزش در بخش داخلي و جراحي)</v>
      </c>
      <c r="AN634">
        <v>96</v>
      </c>
      <c r="AO634">
        <v>8</v>
      </c>
      <c r="AP634">
        <v>5</v>
      </c>
    </row>
    <row r="635" spans="35:42" x14ac:dyDescent="0.3">
      <c r="AI635">
        <v>6</v>
      </c>
      <c r="AJ635" t="s">
        <v>602</v>
      </c>
      <c r="AK635" t="s">
        <v>597</v>
      </c>
      <c r="AL635" t="str">
        <f t="shared" si="99"/>
        <v>مدير آموزشگاه بهورزيآموزشگاه هاي بهورزي</v>
      </c>
      <c r="AN635">
        <v>372</v>
      </c>
      <c r="AO635">
        <v>31</v>
      </c>
      <c r="AP635">
        <v>20</v>
      </c>
    </row>
    <row r="636" spans="35:42" x14ac:dyDescent="0.3">
      <c r="AI636">
        <v>7</v>
      </c>
      <c r="AJ636" t="s">
        <v>603</v>
      </c>
      <c r="AK636" t="s">
        <v>600</v>
      </c>
      <c r="AL636" t="str">
        <f t="shared" si="99"/>
        <v>مدير آموزشگاه بهياريدانشكده پرستاري و مامايي (آموزش در بخش داخلي و جراحي)</v>
      </c>
      <c r="AN636">
        <v>96</v>
      </c>
      <c r="AO636">
        <v>8</v>
      </c>
      <c r="AP636">
        <v>5</v>
      </c>
    </row>
    <row r="639" spans="35:42" ht="14.4" customHeight="1" x14ac:dyDescent="0.3">
      <c r="AI639" t="s">
        <v>58</v>
      </c>
      <c r="AJ639" t="s">
        <v>180</v>
      </c>
      <c r="AK639" t="s">
        <v>179</v>
      </c>
      <c r="AL639" t="str">
        <f>AJ639&amp;AK639</f>
        <v>عناوين پست هاي سازمانيمحل خدمت</v>
      </c>
      <c r="AM639" t="s">
        <v>174</v>
      </c>
      <c r="AN639" t="s">
        <v>175</v>
      </c>
      <c r="AO639" t="s">
        <v>176</v>
      </c>
      <c r="AP639" t="s">
        <v>176</v>
      </c>
    </row>
    <row r="640" spans="35:42" x14ac:dyDescent="0.3">
      <c r="AO640" t="s">
        <v>177</v>
      </c>
      <c r="AP640" t="s">
        <v>178</v>
      </c>
    </row>
    <row r="641" spans="35:42" ht="15" customHeight="1" x14ac:dyDescent="0.3">
      <c r="AP641" t="s">
        <v>595</v>
      </c>
    </row>
    <row r="642" spans="35:42" x14ac:dyDescent="0.3">
      <c r="AI642">
        <v>8</v>
      </c>
      <c r="AJ642" t="s">
        <v>693</v>
      </c>
      <c r="AK642" t="s">
        <v>597</v>
      </c>
      <c r="AL642" t="str">
        <f>AJ642&amp;AK642</f>
        <v>مربي (بهيار ، پرستار، كارشناسآموزشگاه هاي بهورزي</v>
      </c>
      <c r="AN642">
        <v>468</v>
      </c>
      <c r="AO642">
        <v>39</v>
      </c>
      <c r="AP642">
        <v>25</v>
      </c>
    </row>
    <row r="645" spans="35:42" x14ac:dyDescent="0.3">
      <c r="AI645">
        <v>9</v>
      </c>
      <c r="AJ645" t="s">
        <v>605</v>
      </c>
      <c r="AK645" t="s">
        <v>604</v>
      </c>
      <c r="AL645" t="str">
        <f t="shared" ref="AL645:AL646" si="100">AJ645&amp;AK645</f>
        <v>اي)مربي بهياريدانشكده پرستاري (آموزش بخش داخلي و جراحي، رواني و زنان و زايمان)</v>
      </c>
      <c r="AN645">
        <v>180</v>
      </c>
      <c r="AO645">
        <v>15</v>
      </c>
      <c r="AP645">
        <v>10</v>
      </c>
    </row>
    <row r="646" spans="35:42" x14ac:dyDescent="0.3">
      <c r="AI646">
        <v>10</v>
      </c>
      <c r="AJ646" t="s">
        <v>606</v>
      </c>
      <c r="AK646" t="s">
        <v>721</v>
      </c>
      <c r="AL646" t="str">
        <f t="shared" si="100"/>
        <v>مربي پرستاريدانشكده پرستاري (آموزش بخش داخلي و جراحي، رواني و زنان و زايمان</v>
      </c>
      <c r="AN646">
        <v>180</v>
      </c>
      <c r="AO646">
        <v>15</v>
      </c>
      <c r="AP646">
        <v>10</v>
      </c>
    </row>
    <row r="648" spans="35:42" x14ac:dyDescent="0.3">
      <c r="AI648">
        <v>11</v>
      </c>
      <c r="AJ648" t="s">
        <v>607</v>
      </c>
      <c r="AK648" t="s">
        <v>404</v>
      </c>
      <c r="AL648" t="str">
        <f t="shared" ref="AL648:AL649" si="101">AJ648&amp;AK648</f>
        <v>مربي دبيرستان بهياريدبيرستان بهياري</v>
      </c>
      <c r="AN648">
        <v>468</v>
      </c>
      <c r="AO648">
        <v>39</v>
      </c>
      <c r="AP648">
        <v>25</v>
      </c>
    </row>
    <row r="649" spans="35:42" x14ac:dyDescent="0.3">
      <c r="AI649">
        <v>12</v>
      </c>
      <c r="AJ649" t="s">
        <v>608</v>
      </c>
      <c r="AK649" t="s">
        <v>404</v>
      </c>
      <c r="AL649" t="str">
        <f t="shared" si="101"/>
        <v>ناظم (ناظمه) دبيرستان بهياريدبيرستان بهياري</v>
      </c>
      <c r="AN649">
        <v>372</v>
      </c>
      <c r="AO649">
        <v>31</v>
      </c>
      <c r="AP649">
        <v>20</v>
      </c>
    </row>
    <row r="650" spans="35:42" ht="15" customHeight="1" x14ac:dyDescent="0.3">
      <c r="AP650" t="s">
        <v>609</v>
      </c>
    </row>
    <row r="651" spans="35:42" x14ac:dyDescent="0.3">
      <c r="AI651">
        <v>1</v>
      </c>
      <c r="AJ651" t="s">
        <v>610</v>
      </c>
      <c r="AK651" t="s">
        <v>202</v>
      </c>
      <c r="AL651" t="str">
        <f>AJ651&amp;AK651</f>
        <v>مسئول مهد كودك (كارشناس)مهد كودك كليه مراكز</v>
      </c>
      <c r="AN651">
        <v>276</v>
      </c>
      <c r="AO651">
        <v>23</v>
      </c>
      <c r="AP651">
        <v>15</v>
      </c>
    </row>
    <row r="652" spans="35:42" ht="15" customHeight="1" x14ac:dyDescent="0.3">
      <c r="AP652" t="s">
        <v>611</v>
      </c>
    </row>
    <row r="653" spans="35:42" x14ac:dyDescent="0.3">
      <c r="AI653">
        <v>1</v>
      </c>
      <c r="AJ653" t="s">
        <v>612</v>
      </c>
      <c r="AK653" t="s">
        <v>193</v>
      </c>
      <c r="AL653" t="str">
        <f>AJ653&amp;AK653</f>
        <v>اپراتور بيسيممركز اورژانس و فوريتهاي پزشكي</v>
      </c>
      <c r="AM653" t="s">
        <v>244</v>
      </c>
      <c r="AN653">
        <v>648</v>
      </c>
      <c r="AO653">
        <v>54</v>
      </c>
      <c r="AP653">
        <v>35</v>
      </c>
    </row>
    <row r="654" spans="35:42" x14ac:dyDescent="0.3">
      <c r="AM654" t="s">
        <v>245</v>
      </c>
    </row>
    <row r="655" spans="35:42" x14ac:dyDescent="0.3">
      <c r="AM655" t="s">
        <v>190</v>
      </c>
    </row>
    <row r="656" spans="35:42" x14ac:dyDescent="0.3">
      <c r="AM656" t="s">
        <v>191</v>
      </c>
    </row>
    <row r="657" spans="35:42" x14ac:dyDescent="0.3">
      <c r="AM657" t="s">
        <v>192</v>
      </c>
    </row>
    <row r="658" spans="35:42" x14ac:dyDescent="0.3">
      <c r="AI658">
        <v>2</v>
      </c>
      <c r="AJ658" t="s">
        <v>613</v>
      </c>
      <c r="AK658" t="s">
        <v>204</v>
      </c>
      <c r="AL658" t="str">
        <f t="shared" ref="AL658:AL659" si="102">AJ658&amp;AK658</f>
        <v>امدادگرمركز اورژانس و فوريتهاي پزشكي، مراكز بهداشتي درماني ، درمانگاه ها و بخشهاي سنگ شكن و فيزيوتراپي بيمارستانها و مراكز آموزشي درماني</v>
      </c>
      <c r="AN658">
        <v>468</v>
      </c>
      <c r="AO658">
        <v>39</v>
      </c>
      <c r="AP658">
        <v>25</v>
      </c>
    </row>
    <row r="659" spans="35:42" x14ac:dyDescent="0.3">
      <c r="AI659">
        <v>3</v>
      </c>
      <c r="AJ659" t="s">
        <v>613</v>
      </c>
      <c r="AK659" t="s">
        <v>205</v>
      </c>
      <c r="AL659" t="str">
        <f t="shared" si="102"/>
        <v>امدادگرمركز استريل اتاق عمل بيمارستانها و مراكز آموزشي درماني، واحدهاي برونگوسكوپي، آندوسكوپي و كلونوسكوپي</v>
      </c>
      <c r="AN659">
        <v>648</v>
      </c>
      <c r="AO659">
        <v>54</v>
      </c>
      <c r="AP659">
        <v>35</v>
      </c>
    </row>
    <row r="662" spans="35:42" ht="14.4" customHeight="1" x14ac:dyDescent="0.3">
      <c r="AI662" t="s">
        <v>58</v>
      </c>
      <c r="AJ662" t="s">
        <v>180</v>
      </c>
      <c r="AK662" t="s">
        <v>179</v>
      </c>
      <c r="AL662" t="str">
        <f>AJ662&amp;AK662</f>
        <v>عناوين پست هاي سازمانيمحل خدمت</v>
      </c>
      <c r="AM662" t="s">
        <v>174</v>
      </c>
      <c r="AN662" t="s">
        <v>175</v>
      </c>
      <c r="AO662" t="s">
        <v>176</v>
      </c>
      <c r="AP662" t="s">
        <v>176</v>
      </c>
    </row>
    <row r="663" spans="35:42" x14ac:dyDescent="0.3">
      <c r="AO663" t="s">
        <v>177</v>
      </c>
      <c r="AP663" t="s">
        <v>178</v>
      </c>
    </row>
    <row r="664" spans="35:42" ht="15" customHeight="1" x14ac:dyDescent="0.3">
      <c r="AP664" t="s">
        <v>611</v>
      </c>
    </row>
    <row r="665" spans="35:42" x14ac:dyDescent="0.3">
      <c r="AI665">
        <v>4</v>
      </c>
      <c r="AJ665" t="s">
        <v>613</v>
      </c>
      <c r="AK665" t="s">
        <v>206</v>
      </c>
      <c r="AL665" t="str">
        <f t="shared" ref="AL665:AL666" si="103">AJ665&amp;AK665</f>
        <v>امدادگربخشهاي آنژيوگرافي و شيمي درماني</v>
      </c>
      <c r="AN665">
        <v>744</v>
      </c>
      <c r="AO665">
        <v>62</v>
      </c>
      <c r="AP665">
        <v>40</v>
      </c>
    </row>
    <row r="666" spans="35:42" x14ac:dyDescent="0.3">
      <c r="AI666">
        <v>5</v>
      </c>
      <c r="AJ666" t="s">
        <v>613</v>
      </c>
      <c r="AK666" t="s">
        <v>700</v>
      </c>
      <c r="AL666" t="str">
        <f t="shared" si="103"/>
        <v>امدادگربخشهاي تخصصي پوست، گوش و حلق و بيني، مغز و اعصاب، پيوند ،</v>
      </c>
      <c r="AN666">
        <v>840</v>
      </c>
      <c r="AO666">
        <v>70</v>
      </c>
      <c r="AP666">
        <v>45</v>
      </c>
    </row>
    <row r="668" spans="35:42" x14ac:dyDescent="0.3">
      <c r="AI668">
        <v>6</v>
      </c>
      <c r="AJ668" t="s">
        <v>613</v>
      </c>
      <c r="AK668" t="s">
        <v>698</v>
      </c>
      <c r="AL668" t="str">
        <f>AJ668&amp;AK668</f>
        <v>امدادگربخشهاي POST ICU ، POST CCU، شيمي درماني (ويژه كودكان</v>
      </c>
      <c r="AN668">
        <v>924</v>
      </c>
      <c r="AO668">
        <v>77</v>
      </c>
      <c r="AP668">
        <v>50</v>
      </c>
    </row>
    <row r="671" spans="35:42" x14ac:dyDescent="0.3">
      <c r="AI671">
        <v>7</v>
      </c>
      <c r="AJ671" t="s">
        <v>613</v>
      </c>
      <c r="AK671" t="s">
        <v>722</v>
      </c>
      <c r="AL671" t="str">
        <f t="shared" ref="AL671:AL673" si="104">AJ671&amp;AK671</f>
        <v>امدادگرويژه نوزادان (NICU) ، آنكولوژي و اورژانس سوانح (تروما)(admit )</v>
      </c>
      <c r="AN671">
        <v>1000</v>
      </c>
      <c r="AO671">
        <v>85</v>
      </c>
      <c r="AP671">
        <v>55</v>
      </c>
    </row>
    <row r="672" spans="35:42" x14ac:dyDescent="0.3">
      <c r="AI672">
        <v>8</v>
      </c>
      <c r="AJ672" t="s">
        <v>613</v>
      </c>
      <c r="AK672" t="s">
        <v>207</v>
      </c>
      <c r="AL672" t="str">
        <f t="shared" si="104"/>
        <v>امدادگربخشهاي ريوي و سل بيمارستانها و مراكز آموزشي درماني و كليه بخشهاي بيمارستانها و مراكز آموزشي درماني سوانح و سوختگي و رواني</v>
      </c>
      <c r="AN672">
        <v>1000</v>
      </c>
      <c r="AO672">
        <v>100</v>
      </c>
      <c r="AP672">
        <v>65</v>
      </c>
    </row>
    <row r="673" spans="35:42" x14ac:dyDescent="0.3">
      <c r="AI673">
        <v>9</v>
      </c>
      <c r="AJ673" t="s">
        <v>694</v>
      </c>
      <c r="AK673" t="s">
        <v>193</v>
      </c>
      <c r="AL673" t="str">
        <f t="shared" si="104"/>
        <v>پستهاي سازماني مسئول، متصدي ومركز اورژانس و فوريتهاي پزشكي</v>
      </c>
      <c r="AM673" t="s">
        <v>614</v>
      </c>
      <c r="AN673">
        <v>1000</v>
      </c>
      <c r="AO673">
        <v>92</v>
      </c>
      <c r="AP673">
        <v>60</v>
      </c>
    </row>
    <row r="674" spans="35:42" x14ac:dyDescent="0.3">
      <c r="AM674" t="s">
        <v>615</v>
      </c>
    </row>
    <row r="675" spans="35:42" x14ac:dyDescent="0.3">
      <c r="AM675" t="s">
        <v>616</v>
      </c>
    </row>
    <row r="676" spans="35:42" x14ac:dyDescent="0.3">
      <c r="AI676">
        <v>10</v>
      </c>
      <c r="AJ676" t="s">
        <v>618</v>
      </c>
      <c r="AK676" t="s">
        <v>193</v>
      </c>
      <c r="AL676" t="str">
        <f t="shared" ref="AL676:AL678" si="105">AJ676&amp;AK676</f>
        <v>تكنسين امور فوريتهاي پزشكيمركز اورژانس و فوريتهاي پزشكي</v>
      </c>
      <c r="AM676" t="s">
        <v>617</v>
      </c>
      <c r="AN676">
        <v>1000</v>
      </c>
      <c r="AO676">
        <v>85</v>
      </c>
      <c r="AP676">
        <v>55</v>
      </c>
    </row>
    <row r="677" spans="35:42" x14ac:dyDescent="0.3">
      <c r="AI677">
        <v>11</v>
      </c>
      <c r="AJ677" t="s">
        <v>695</v>
      </c>
      <c r="AK677" t="s">
        <v>193</v>
      </c>
      <c r="AL677" t="str">
        <f t="shared" si="105"/>
        <v>متصدي امور فوريتهاي پزشكيمركز اورژانس و فوريتهاي پزشكي</v>
      </c>
      <c r="AN677">
        <v>1000</v>
      </c>
      <c r="AO677">
        <v>85</v>
      </c>
      <c r="AP677">
        <v>55</v>
      </c>
    </row>
    <row r="678" spans="35:42" x14ac:dyDescent="0.3">
      <c r="AI678">
        <v>12</v>
      </c>
      <c r="AJ678" t="s">
        <v>696</v>
      </c>
      <c r="AK678" t="s">
        <v>193</v>
      </c>
      <c r="AL678" t="str">
        <f t="shared" si="105"/>
        <v>مسئول امور فوريتهاي پزشكيمركز اورژانس و فوريتهاي پزشكي</v>
      </c>
      <c r="AN678">
        <v>1000</v>
      </c>
      <c r="AO678">
        <v>85</v>
      </c>
      <c r="AP678">
        <v>55</v>
      </c>
    </row>
    <row r="679" spans="35:42" ht="15" customHeight="1" x14ac:dyDescent="0.3">
      <c r="AP679" t="s">
        <v>619</v>
      </c>
    </row>
    <row r="680" spans="35:42" x14ac:dyDescent="0.3">
      <c r="AI680">
        <v>1</v>
      </c>
      <c r="AJ680" t="s">
        <v>620</v>
      </c>
      <c r="AK680" t="s">
        <v>426</v>
      </c>
      <c r="AL680" t="str">
        <f t="shared" ref="AL680:AL681" si="106">AJ680&amp;AK680</f>
        <v>متصدي پذيرش و مدارك پزشكيمراكز بهداشتي درماني ، بيمارستان ها و مراكز آموزشي درماني</v>
      </c>
      <c r="AN680">
        <v>276</v>
      </c>
      <c r="AO680">
        <v>23</v>
      </c>
      <c r="AP680">
        <v>15</v>
      </c>
    </row>
    <row r="681" spans="35:42" x14ac:dyDescent="0.3">
      <c r="AI681">
        <v>2</v>
      </c>
      <c r="AJ681" t="s">
        <v>622</v>
      </c>
      <c r="AK681" t="s">
        <v>621</v>
      </c>
      <c r="AL681" t="str">
        <f t="shared" si="106"/>
        <v>مسئول پذيرش و مدارك پزشكيمراكز بهداشتي درماني و بيمارستان ها و مراكز آموزشي درماني</v>
      </c>
      <c r="AN681">
        <v>276</v>
      </c>
      <c r="AO681">
        <v>23</v>
      </c>
      <c r="AP681">
        <v>15</v>
      </c>
    </row>
    <row r="684" spans="35:42" ht="14.4" customHeight="1" x14ac:dyDescent="0.3">
      <c r="AI684" t="s">
        <v>58</v>
      </c>
      <c r="AJ684" t="s">
        <v>180</v>
      </c>
      <c r="AK684" t="s">
        <v>179</v>
      </c>
      <c r="AL684" t="str">
        <f>AJ684&amp;AK684</f>
        <v>عناوين پست هاي سازمانيمحل خدمت</v>
      </c>
      <c r="AM684" t="s">
        <v>174</v>
      </c>
      <c r="AN684" t="s">
        <v>175</v>
      </c>
      <c r="AO684" t="s">
        <v>176</v>
      </c>
      <c r="AP684" t="s">
        <v>176</v>
      </c>
    </row>
    <row r="685" spans="35:42" x14ac:dyDescent="0.3">
      <c r="AO685" t="s">
        <v>177</v>
      </c>
      <c r="AP685" t="s">
        <v>178</v>
      </c>
    </row>
    <row r="686" spans="35:42" ht="15" customHeight="1" x14ac:dyDescent="0.3">
      <c r="AM686" t="s">
        <v>619</v>
      </c>
    </row>
    <row r="687" spans="35:42" x14ac:dyDescent="0.3">
      <c r="AI687">
        <v>3</v>
      </c>
      <c r="AJ687" t="s">
        <v>622</v>
      </c>
      <c r="AK687" t="s">
        <v>250</v>
      </c>
      <c r="AL687" t="str">
        <f t="shared" ref="AL687:AL688" si="107">AJ687&amp;AK687</f>
        <v>مسئول پذيرش و مدارك پزشكيمركز توانبخشي و روانپزشكي شهيد مدرس و مركز آموزشي درماني فارابي</v>
      </c>
      <c r="AN687">
        <v>840</v>
      </c>
      <c r="AO687">
        <v>70</v>
      </c>
      <c r="AP687">
        <v>45</v>
      </c>
    </row>
    <row r="688" spans="35:42" ht="45.6" customHeight="1" x14ac:dyDescent="0.3">
      <c r="AI688">
        <v>4</v>
      </c>
      <c r="AJ688" t="s">
        <v>623</v>
      </c>
      <c r="AK688" t="s">
        <v>193</v>
      </c>
      <c r="AL688" t="str">
        <f t="shared" si="107"/>
        <v>مسئول دريافت پذيرش از بيمارستانها و مراكز آموزشي درمانيمركز اورژانس و فوريتهاي پزشكي</v>
      </c>
      <c r="AM688" t="s">
        <v>244</v>
      </c>
      <c r="AN688">
        <v>468</v>
      </c>
      <c r="AO688">
        <v>39</v>
      </c>
      <c r="AP688">
        <v>25</v>
      </c>
    </row>
    <row r="689" spans="35:42" x14ac:dyDescent="0.3">
      <c r="AM689" t="s">
        <v>245</v>
      </c>
    </row>
    <row r="690" spans="35:42" x14ac:dyDescent="0.3">
      <c r="AM690" t="s">
        <v>190</v>
      </c>
    </row>
    <row r="691" spans="35:42" x14ac:dyDescent="0.3">
      <c r="AM691" t="s">
        <v>191</v>
      </c>
    </row>
    <row r="692" spans="35:42" x14ac:dyDescent="0.3">
      <c r="AM692" t="s">
        <v>192</v>
      </c>
    </row>
    <row r="693" spans="35:42" ht="15" customHeight="1" x14ac:dyDescent="0.3">
      <c r="AM693" t="s">
        <v>624</v>
      </c>
    </row>
    <row r="694" spans="35:42" x14ac:dyDescent="0.3">
      <c r="AI694">
        <v>1</v>
      </c>
      <c r="AJ694" t="s">
        <v>625</v>
      </c>
      <c r="AK694" t="s">
        <v>269</v>
      </c>
      <c r="AL694" t="str">
        <f t="shared" ref="AL694:AL703" si="108">AJ694&amp;AK694</f>
        <v>بايگانمركز مبارزه با سرطان</v>
      </c>
      <c r="AN694">
        <v>276</v>
      </c>
      <c r="AO694">
        <v>23</v>
      </c>
      <c r="AP694">
        <v>15</v>
      </c>
    </row>
    <row r="695" spans="35:42" x14ac:dyDescent="0.3">
      <c r="AI695">
        <v>2</v>
      </c>
      <c r="AJ695" t="s">
        <v>625</v>
      </c>
      <c r="AK695" t="s">
        <v>270</v>
      </c>
      <c r="AL695" t="str">
        <f t="shared" si="108"/>
        <v>بايگانبيمارستان ها و مراكز آموزشي درماني</v>
      </c>
      <c r="AN695">
        <v>180</v>
      </c>
      <c r="AO695">
        <v>15</v>
      </c>
      <c r="AP695">
        <v>10</v>
      </c>
    </row>
    <row r="696" spans="35:42" x14ac:dyDescent="0.3">
      <c r="AI696">
        <v>3</v>
      </c>
      <c r="AJ696" t="s">
        <v>625</v>
      </c>
      <c r="AK696" t="s">
        <v>186</v>
      </c>
      <c r="AL696" t="str">
        <f t="shared" si="108"/>
        <v>بايگانساير واحدها</v>
      </c>
      <c r="AN696">
        <v>96</v>
      </c>
      <c r="AO696">
        <v>8</v>
      </c>
      <c r="AP696">
        <v>5</v>
      </c>
    </row>
    <row r="697" spans="35:42" x14ac:dyDescent="0.3">
      <c r="AI697">
        <v>4</v>
      </c>
      <c r="AJ697" t="s">
        <v>626</v>
      </c>
      <c r="AK697" t="s">
        <v>401</v>
      </c>
      <c r="AL697" t="str">
        <f t="shared" si="108"/>
        <v>متصدي امور دفتري و ماشين نويسمركز آموزشي درماني امام موسي كاظم (ع)</v>
      </c>
      <c r="AN697">
        <v>276</v>
      </c>
      <c r="AO697">
        <v>23</v>
      </c>
      <c r="AP697">
        <v>15</v>
      </c>
    </row>
    <row r="698" spans="35:42" x14ac:dyDescent="0.3">
      <c r="AI698">
        <v>5</v>
      </c>
      <c r="AJ698" t="s">
        <v>626</v>
      </c>
      <c r="AK698" t="s">
        <v>182</v>
      </c>
      <c r="AL698" t="str">
        <f t="shared" si="108"/>
        <v>متصدي امور دفتري و ماشين نويسبيمارستانها و مراكز آموزشي درماني</v>
      </c>
      <c r="AN698">
        <v>180</v>
      </c>
      <c r="AO698">
        <v>15</v>
      </c>
      <c r="AP698">
        <v>10</v>
      </c>
    </row>
    <row r="699" spans="35:42" x14ac:dyDescent="0.3">
      <c r="AI699">
        <v>6</v>
      </c>
      <c r="AJ699" t="s">
        <v>626</v>
      </c>
      <c r="AK699" t="s">
        <v>186</v>
      </c>
      <c r="AL699" t="str">
        <f t="shared" si="108"/>
        <v>متصدي امور دفتري و ماشين نويسساير واحدها</v>
      </c>
      <c r="AN699">
        <v>96</v>
      </c>
      <c r="AO699">
        <v>8</v>
      </c>
      <c r="AP699">
        <v>5</v>
      </c>
    </row>
    <row r="700" spans="35:42" x14ac:dyDescent="0.3">
      <c r="AI700">
        <v>7</v>
      </c>
      <c r="AJ700" t="s">
        <v>627</v>
      </c>
      <c r="AK700" t="s">
        <v>401</v>
      </c>
      <c r="AL700" t="str">
        <f t="shared" si="108"/>
        <v>متصدي امور دفتري و بايگان و ماشين نويسمركز آموزشي درماني امام موسي كاظم (ع)</v>
      </c>
      <c r="AN700">
        <v>276</v>
      </c>
      <c r="AO700">
        <v>23</v>
      </c>
      <c r="AP700">
        <v>15</v>
      </c>
    </row>
    <row r="701" spans="35:42" x14ac:dyDescent="0.3">
      <c r="AI701">
        <v>8</v>
      </c>
      <c r="AJ701" t="s">
        <v>628</v>
      </c>
      <c r="AK701" t="s">
        <v>404</v>
      </c>
      <c r="AL701" t="str">
        <f t="shared" si="108"/>
        <v>متصدي امور دفتري و بايگاني و ماشين نويسدبيرستان بهياري</v>
      </c>
      <c r="AN701">
        <v>180</v>
      </c>
      <c r="AO701">
        <v>15</v>
      </c>
      <c r="AP701">
        <v>10</v>
      </c>
    </row>
    <row r="702" spans="35:42" x14ac:dyDescent="0.3">
      <c r="AI702">
        <v>9</v>
      </c>
      <c r="AJ702" t="s">
        <v>627</v>
      </c>
      <c r="AK702" t="s">
        <v>182</v>
      </c>
      <c r="AL702" t="str">
        <f t="shared" si="108"/>
        <v>متصدي امور دفتري و بايگان و ماشين نويسبيمارستانها و مراكز آموزشي درماني</v>
      </c>
      <c r="AN702">
        <v>180</v>
      </c>
      <c r="AO702">
        <v>15</v>
      </c>
      <c r="AP702">
        <v>10</v>
      </c>
    </row>
    <row r="703" spans="35:42" x14ac:dyDescent="0.3">
      <c r="AI703">
        <v>10</v>
      </c>
      <c r="AJ703" t="s">
        <v>627</v>
      </c>
      <c r="AK703" t="s">
        <v>186</v>
      </c>
      <c r="AL703" t="str">
        <f t="shared" si="108"/>
        <v>متصدي امور دفتري و بايگان و ماشين نويسساير واحدها</v>
      </c>
      <c r="AN703">
        <v>96</v>
      </c>
      <c r="AO703">
        <v>8</v>
      </c>
      <c r="AP703">
        <v>5</v>
      </c>
    </row>
    <row r="706" spans="35:42" ht="14.4" customHeight="1" x14ac:dyDescent="0.3">
      <c r="AI706" t="s">
        <v>58</v>
      </c>
      <c r="AJ706" t="s">
        <v>180</v>
      </c>
      <c r="AK706" t="s">
        <v>179</v>
      </c>
      <c r="AL706" t="str">
        <f>AJ706&amp;AK706</f>
        <v>عناوين پست هاي سازمانيمحل خدمت</v>
      </c>
      <c r="AM706" t="s">
        <v>174</v>
      </c>
      <c r="AN706" t="s">
        <v>175</v>
      </c>
      <c r="AO706" t="s">
        <v>176</v>
      </c>
      <c r="AP706" t="s">
        <v>176</v>
      </c>
    </row>
    <row r="707" spans="35:42" x14ac:dyDescent="0.3">
      <c r="AO707" t="s">
        <v>177</v>
      </c>
      <c r="AP707" t="s">
        <v>178</v>
      </c>
    </row>
    <row r="708" spans="35:42" ht="15" customHeight="1" x14ac:dyDescent="0.3">
      <c r="AP708" t="s">
        <v>624</v>
      </c>
    </row>
    <row r="709" spans="35:42" x14ac:dyDescent="0.3">
      <c r="AI709">
        <v>11</v>
      </c>
      <c r="AJ709" t="s">
        <v>629</v>
      </c>
      <c r="AK709" t="s">
        <v>329</v>
      </c>
      <c r="AL709" t="str">
        <f t="shared" ref="AL709:AL712" si="109">AJ709&amp;AK709</f>
        <v>مسئول خدماتكليه واحدهاي داراي اين عنوان پست سازماني</v>
      </c>
      <c r="AN709">
        <v>180</v>
      </c>
      <c r="AO709">
        <v>15</v>
      </c>
      <c r="AP709">
        <v>10</v>
      </c>
    </row>
    <row r="710" spans="35:42" x14ac:dyDescent="0.3">
      <c r="AI710">
        <v>12</v>
      </c>
      <c r="AJ710" t="s">
        <v>630</v>
      </c>
      <c r="AK710" t="s">
        <v>329</v>
      </c>
      <c r="AL710" t="str">
        <f t="shared" si="109"/>
        <v>مسئول نقليهكليه واحدهاي داراي اين عنوان پست سازماني</v>
      </c>
      <c r="AN710">
        <v>180</v>
      </c>
      <c r="AO710">
        <v>15</v>
      </c>
      <c r="AP710">
        <v>10</v>
      </c>
    </row>
    <row r="711" spans="35:42" x14ac:dyDescent="0.3">
      <c r="AI711">
        <v>13</v>
      </c>
      <c r="AJ711" t="s">
        <v>631</v>
      </c>
      <c r="AK711" t="s">
        <v>681</v>
      </c>
      <c r="AL711" t="str">
        <f t="shared" si="109"/>
        <v>منشي بخشكليه بخشهاي بيمارستانها و مراكز آموزشي درماني سوانح و سوختگي و رواني، بخشهاي آنكولوژي و اورژانس سوانح (تروما()admit ) و بخشهاي رواني، سوانح و سوختگي و سرطان ساير بيمارستانها و مراكز آموزشي درماني</v>
      </c>
      <c r="AN711">
        <v>840</v>
      </c>
      <c r="AO711">
        <v>70</v>
      </c>
      <c r="AP711">
        <v>45</v>
      </c>
    </row>
    <row r="712" spans="35:42" x14ac:dyDescent="0.3">
      <c r="AI712">
        <v>14</v>
      </c>
      <c r="AJ712" t="s">
        <v>631</v>
      </c>
      <c r="AK712" t="s">
        <v>723</v>
      </c>
      <c r="AL712" t="str">
        <f t="shared" si="109"/>
        <v>منشي بخشبخشهاي گوش، حلق و بيني، مغز و اعصاب، پيوند، ارتوپدي، قلب و داخلي ،جراحي عمومي، چشم، زنان وزايمان، نفرولوژي، روماتولوژي، ارولوژي ،اطفال، نوزادان،اورژانس(ward/admit )، بخش سوانح (تروما()ward) و</v>
      </c>
      <c r="AN712">
        <v>468</v>
      </c>
      <c r="AO712">
        <v>39</v>
      </c>
      <c r="AP712">
        <v>25</v>
      </c>
    </row>
    <row r="714" spans="35:42" x14ac:dyDescent="0.3">
      <c r="AI714">
        <v>15</v>
      </c>
      <c r="AJ714" t="s">
        <v>631</v>
      </c>
      <c r="AK714" t="s">
        <v>632</v>
      </c>
      <c r="AL714" t="str">
        <f>AJ714&amp;AK714</f>
        <v>منشي بخشكلينيك ها و پلي كلينيك ها</v>
      </c>
      <c r="AN714">
        <v>276</v>
      </c>
      <c r="AO714">
        <v>23</v>
      </c>
      <c r="AP714">
        <v>15</v>
      </c>
    </row>
    <row r="715" spans="35:42" ht="15" customHeight="1" x14ac:dyDescent="0.3">
      <c r="AP715" t="s">
        <v>633</v>
      </c>
    </row>
    <row r="716" spans="35:42" x14ac:dyDescent="0.3">
      <c r="AI716">
        <v>1</v>
      </c>
      <c r="AJ716" t="s">
        <v>634</v>
      </c>
      <c r="AK716" t="s">
        <v>195</v>
      </c>
      <c r="AL716" t="str">
        <f t="shared" ref="AL716:AL721" si="110">AJ716&amp;AK716</f>
        <v>متصدي اموال (جمعدار اموال)كليه واحدها</v>
      </c>
      <c r="AN716">
        <v>96</v>
      </c>
      <c r="AO716">
        <v>8</v>
      </c>
      <c r="AP716">
        <v>5</v>
      </c>
    </row>
    <row r="717" spans="35:42" x14ac:dyDescent="0.3">
      <c r="AI717">
        <v>2</v>
      </c>
      <c r="AJ717" t="s">
        <v>635</v>
      </c>
      <c r="AK717" t="s">
        <v>270</v>
      </c>
      <c r="AL717" t="str">
        <f t="shared" si="110"/>
        <v>انبارداربيمارستان ها و مراكز آموزشي درماني</v>
      </c>
      <c r="AN717">
        <v>276</v>
      </c>
      <c r="AO717">
        <v>23</v>
      </c>
      <c r="AP717">
        <v>15</v>
      </c>
    </row>
    <row r="718" spans="35:42" x14ac:dyDescent="0.3">
      <c r="AI718">
        <v>3</v>
      </c>
      <c r="AJ718" t="s">
        <v>635</v>
      </c>
      <c r="AK718" t="s">
        <v>186</v>
      </c>
      <c r="AL718" t="str">
        <f t="shared" si="110"/>
        <v>انباردارساير واحدها</v>
      </c>
      <c r="AN718">
        <v>180</v>
      </c>
      <c r="AO718">
        <v>15</v>
      </c>
      <c r="AP718">
        <v>10</v>
      </c>
    </row>
    <row r="719" spans="35:42" x14ac:dyDescent="0.3">
      <c r="AI719">
        <v>4</v>
      </c>
      <c r="AJ719" t="s">
        <v>636</v>
      </c>
      <c r="AK719" t="s">
        <v>269</v>
      </c>
      <c r="AL719" t="str">
        <f t="shared" si="110"/>
        <v>كارپردازمركز مبارزه با سرطان</v>
      </c>
      <c r="AN719">
        <v>372</v>
      </c>
      <c r="AO719">
        <v>31</v>
      </c>
      <c r="AP719">
        <v>20</v>
      </c>
    </row>
    <row r="720" spans="35:42" x14ac:dyDescent="0.3">
      <c r="AI720">
        <v>5</v>
      </c>
      <c r="AJ720" t="s">
        <v>636</v>
      </c>
      <c r="AK720" t="s">
        <v>270</v>
      </c>
      <c r="AL720" t="str">
        <f t="shared" si="110"/>
        <v>كارپردازبيمارستان ها و مراكز آموزشي درماني</v>
      </c>
      <c r="AN720">
        <v>276</v>
      </c>
      <c r="AO720">
        <v>23</v>
      </c>
      <c r="AP720">
        <v>15</v>
      </c>
    </row>
    <row r="721" spans="35:42" x14ac:dyDescent="0.3">
      <c r="AI721">
        <v>6</v>
      </c>
      <c r="AJ721" t="s">
        <v>636</v>
      </c>
      <c r="AK721" t="s">
        <v>186</v>
      </c>
      <c r="AL721" t="str">
        <f t="shared" si="110"/>
        <v>كارپردازساير واحدها</v>
      </c>
      <c r="AN721">
        <v>180</v>
      </c>
      <c r="AO721">
        <v>15</v>
      </c>
      <c r="AP721">
        <v>10</v>
      </c>
    </row>
    <row r="722" spans="35:42" ht="15" customHeight="1" x14ac:dyDescent="0.3">
      <c r="AP722" t="s">
        <v>637</v>
      </c>
    </row>
    <row r="723" spans="35:42" ht="38.4" customHeight="1" x14ac:dyDescent="0.3">
      <c r="AI723">
        <v>1</v>
      </c>
      <c r="AJ723" t="s">
        <v>640</v>
      </c>
      <c r="AK723" t="s">
        <v>639</v>
      </c>
      <c r="AL723" t="str">
        <f t="shared" ref="AL723:AL724" si="111">AJ723&amp;AK723</f>
        <v>متصديان مشاغل تحقيق گرمديريت هسته گزينش</v>
      </c>
      <c r="AM723" t="s">
        <v>638</v>
      </c>
      <c r="AN723">
        <v>552</v>
      </c>
      <c r="AO723">
        <v>46</v>
      </c>
      <c r="AP723">
        <v>30</v>
      </c>
    </row>
    <row r="724" spans="35:42" x14ac:dyDescent="0.3">
      <c r="AI724">
        <v>2</v>
      </c>
      <c r="AJ724" t="s">
        <v>641</v>
      </c>
      <c r="AK724" t="s">
        <v>639</v>
      </c>
      <c r="AL724" t="str">
        <f t="shared" si="111"/>
        <v>متصديان مشاغل مصاحبه گر و ساير عناوين ديگردر رشته شغلي مسئول گزينشمديريت هسته گزينش</v>
      </c>
      <c r="AN724">
        <v>372</v>
      </c>
      <c r="AO724">
        <v>31</v>
      </c>
      <c r="AP724">
        <v>20</v>
      </c>
    </row>
    <row r="727" spans="35:42" ht="14.4" customHeight="1" x14ac:dyDescent="0.3">
      <c r="AI727" t="s">
        <v>58</v>
      </c>
      <c r="AJ727" t="s">
        <v>180</v>
      </c>
      <c r="AK727" t="s">
        <v>179</v>
      </c>
      <c r="AL727" t="str">
        <f>AJ727&amp;AK727</f>
        <v>عناوين پست هاي سازمانيمحل خدمت</v>
      </c>
      <c r="AM727" t="s">
        <v>174</v>
      </c>
      <c r="AN727" t="s">
        <v>175</v>
      </c>
      <c r="AO727" t="s">
        <v>176</v>
      </c>
      <c r="AP727" t="s">
        <v>176</v>
      </c>
    </row>
    <row r="728" spans="35:42" x14ac:dyDescent="0.3">
      <c r="AO728" t="s">
        <v>177</v>
      </c>
      <c r="AP728" t="s">
        <v>178</v>
      </c>
    </row>
    <row r="729" spans="35:42" ht="15" customHeight="1" x14ac:dyDescent="0.3">
      <c r="AP729" t="s">
        <v>642</v>
      </c>
    </row>
    <row r="730" spans="35:42" x14ac:dyDescent="0.3">
      <c r="AI730">
        <v>1</v>
      </c>
      <c r="AJ730" t="s">
        <v>643</v>
      </c>
      <c r="AK730" t="s">
        <v>268</v>
      </c>
      <c r="AL730" t="str">
        <f t="shared" ref="AL730:AL731" si="112">AJ730&amp;AK730</f>
        <v>مكانيسين اتومبيلمراكز بهداشتي و درماني، بيمارستانها و مراكز آموزشي درماني</v>
      </c>
      <c r="AN730">
        <v>468</v>
      </c>
      <c r="AO730">
        <v>39</v>
      </c>
      <c r="AP730">
        <v>25</v>
      </c>
    </row>
    <row r="731" spans="35:42" x14ac:dyDescent="0.3">
      <c r="AI731">
        <v>2</v>
      </c>
      <c r="AJ731" t="s">
        <v>643</v>
      </c>
      <c r="AK731" t="s">
        <v>186</v>
      </c>
      <c r="AL731" t="str">
        <f t="shared" si="112"/>
        <v>مكانيسين اتومبيلساير واحدها</v>
      </c>
      <c r="AN731">
        <v>372</v>
      </c>
      <c r="AO731">
        <v>31</v>
      </c>
      <c r="AP731">
        <v>20</v>
      </c>
    </row>
    <row r="732" spans="35:42" ht="15" customHeight="1" x14ac:dyDescent="0.3">
      <c r="AP732" t="s">
        <v>644</v>
      </c>
    </row>
    <row r="733" spans="35:42" x14ac:dyDescent="0.3">
      <c r="AI733">
        <v>1</v>
      </c>
      <c r="AJ733" t="s">
        <v>645</v>
      </c>
      <c r="AK733" t="s">
        <v>329</v>
      </c>
      <c r="AL733" t="str">
        <f>AJ733&amp;AK733</f>
        <v>كارشناس (مهندس برق)كليه واحدهاي داراي اين عنوان پست سازماني</v>
      </c>
      <c r="AN733">
        <v>372</v>
      </c>
      <c r="AO733">
        <v>31</v>
      </c>
      <c r="AP733">
        <v>20</v>
      </c>
    </row>
    <row r="734" spans="35:42" ht="15" customHeight="1" x14ac:dyDescent="0.3">
      <c r="AP734" t="s">
        <v>646</v>
      </c>
    </row>
    <row r="735" spans="35:42" x14ac:dyDescent="0.3">
      <c r="AI735">
        <v>1</v>
      </c>
      <c r="AJ735" t="s">
        <v>647</v>
      </c>
      <c r="AK735" t="s">
        <v>329</v>
      </c>
      <c r="AL735" t="str">
        <f t="shared" ref="AL735:AL736" si="113">AJ735&amp;AK735</f>
        <v>كارشناس (مهندس تأسيسات)كليه واحدهاي داراي اين عنوان پست سازماني</v>
      </c>
      <c r="AN735">
        <v>468</v>
      </c>
      <c r="AO735">
        <v>39</v>
      </c>
      <c r="AP735">
        <v>25</v>
      </c>
    </row>
    <row r="736" spans="35:42" x14ac:dyDescent="0.3">
      <c r="AI736">
        <v>2</v>
      </c>
      <c r="AJ736" t="s">
        <v>649</v>
      </c>
      <c r="AK736" t="s">
        <v>648</v>
      </c>
      <c r="AL736" t="str">
        <f t="shared" si="113"/>
        <v>كارشناس تأسيسات (ارزشيابي)مديريت فني و نظارت بر طرحهاي عمراني</v>
      </c>
      <c r="AN736">
        <v>96</v>
      </c>
      <c r="AO736">
        <v>8</v>
      </c>
      <c r="AP736">
        <v>5</v>
      </c>
    </row>
    <row r="737" spans="35:42" ht="15" customHeight="1" x14ac:dyDescent="0.3">
      <c r="AP737" t="s">
        <v>650</v>
      </c>
    </row>
    <row r="738" spans="35:42" x14ac:dyDescent="0.3">
      <c r="AI738">
        <v>1</v>
      </c>
      <c r="AJ738" t="s">
        <v>651</v>
      </c>
      <c r="AK738" t="s">
        <v>250</v>
      </c>
      <c r="AL738" t="str">
        <f>AJ738&amp;AK738</f>
        <v>مربي كشاورزيمركز توانبخشي و روانپزشكي شهيد مدرس و مركز آموزشي درماني فارابي</v>
      </c>
      <c r="AN738">
        <v>1000</v>
      </c>
      <c r="AO738">
        <v>100</v>
      </c>
      <c r="AP738">
        <v>65</v>
      </c>
    </row>
    <row r="739" spans="35:42" ht="15" customHeight="1" x14ac:dyDescent="0.3">
      <c r="AP739" t="s">
        <v>652</v>
      </c>
    </row>
    <row r="740" spans="35:42" x14ac:dyDescent="0.3">
      <c r="AI740">
        <v>1</v>
      </c>
      <c r="AJ740" t="s">
        <v>653</v>
      </c>
      <c r="AK740" t="s">
        <v>269</v>
      </c>
      <c r="AL740" t="str">
        <f t="shared" ref="AL740:AL742" si="114">AJ740&amp;AK740</f>
        <v>نامه رسانمركز مبارزه با سرطان</v>
      </c>
      <c r="AN740">
        <v>372</v>
      </c>
      <c r="AO740">
        <v>31</v>
      </c>
      <c r="AP740">
        <v>20</v>
      </c>
    </row>
    <row r="741" spans="35:42" x14ac:dyDescent="0.3">
      <c r="AI741">
        <v>2</v>
      </c>
      <c r="AJ741" t="s">
        <v>653</v>
      </c>
      <c r="AK741" t="s">
        <v>270</v>
      </c>
      <c r="AL741" t="str">
        <f t="shared" si="114"/>
        <v>نامه رسانبيمارستان ها و مراكز آموزشي درماني</v>
      </c>
      <c r="AN741">
        <v>276</v>
      </c>
      <c r="AO741">
        <v>23</v>
      </c>
      <c r="AP741">
        <v>15</v>
      </c>
    </row>
    <row r="742" spans="35:42" x14ac:dyDescent="0.3">
      <c r="AI742">
        <v>3</v>
      </c>
      <c r="AJ742" t="s">
        <v>653</v>
      </c>
      <c r="AK742" t="s">
        <v>186</v>
      </c>
      <c r="AL742" t="str">
        <f t="shared" si="114"/>
        <v>نامه رسانساير واحدها</v>
      </c>
      <c r="AN742">
        <v>180</v>
      </c>
      <c r="AO742">
        <v>15</v>
      </c>
      <c r="AP742">
        <v>10</v>
      </c>
    </row>
    <row r="743" spans="35:42" ht="15" customHeight="1" x14ac:dyDescent="0.3">
      <c r="AP743" t="s">
        <v>654</v>
      </c>
    </row>
    <row r="744" spans="35:42" x14ac:dyDescent="0.3">
      <c r="AI744">
        <v>1</v>
      </c>
      <c r="AJ744" t="s">
        <v>655</v>
      </c>
      <c r="AK744" t="s">
        <v>329</v>
      </c>
      <c r="AL744" t="str">
        <f t="shared" ref="AL744:AL746" si="115">AJ744&amp;AK744</f>
        <v>كاردان نقشه برداريكليه واحدهاي داراي اين عنوان پست سازماني</v>
      </c>
      <c r="AN744">
        <v>372</v>
      </c>
      <c r="AO744">
        <v>31</v>
      </c>
      <c r="AP744">
        <v>20</v>
      </c>
    </row>
    <row r="745" spans="35:42" x14ac:dyDescent="0.3">
      <c r="AI745">
        <v>2</v>
      </c>
      <c r="AJ745" t="s">
        <v>656</v>
      </c>
      <c r="AK745" t="s">
        <v>329</v>
      </c>
      <c r="AL745" t="str">
        <f t="shared" si="115"/>
        <v>تكنسين نقشه برداريكليه واحدهاي داراي اين عنوان پست سازماني</v>
      </c>
      <c r="AN745">
        <v>372</v>
      </c>
      <c r="AO745">
        <v>31</v>
      </c>
      <c r="AP745">
        <v>20</v>
      </c>
    </row>
    <row r="746" spans="35:42" x14ac:dyDescent="0.3">
      <c r="AI746">
        <v>3</v>
      </c>
      <c r="AJ746" t="s">
        <v>657</v>
      </c>
      <c r="AK746" t="s">
        <v>329</v>
      </c>
      <c r="AL746" t="str">
        <f t="shared" si="115"/>
        <v>نقشه برداركليه واحدهاي داراي اين عنوان پست سازماني</v>
      </c>
      <c r="AN746">
        <v>372</v>
      </c>
      <c r="AO746">
        <v>31</v>
      </c>
      <c r="AP746">
        <v>20</v>
      </c>
    </row>
    <row r="747" spans="35:42" ht="15" customHeight="1" x14ac:dyDescent="0.3">
      <c r="AP747" t="s">
        <v>658</v>
      </c>
    </row>
    <row r="748" spans="35:42" x14ac:dyDescent="0.3">
      <c r="AI748">
        <v>1</v>
      </c>
      <c r="AJ748" t="s">
        <v>659</v>
      </c>
      <c r="AK748" t="s">
        <v>401</v>
      </c>
      <c r="AL748" t="str">
        <f t="shared" ref="AL748:AL750" si="116">AJ748&amp;AK748</f>
        <v>نگهبانمركز آموزشي درماني امام موسي كاظم (ع)</v>
      </c>
      <c r="AM748" t="s">
        <v>680</v>
      </c>
      <c r="AN748">
        <v>552</v>
      </c>
      <c r="AO748">
        <v>46</v>
      </c>
      <c r="AP748">
        <v>30</v>
      </c>
    </row>
    <row r="749" spans="35:42" x14ac:dyDescent="0.3">
      <c r="AI749">
        <v>2</v>
      </c>
      <c r="AJ749" t="s">
        <v>659</v>
      </c>
      <c r="AK749" t="s">
        <v>269</v>
      </c>
      <c r="AL749" t="str">
        <f t="shared" si="116"/>
        <v>نگهبانمركز مبارزه با سرطان</v>
      </c>
      <c r="AN749">
        <v>372</v>
      </c>
      <c r="AO749">
        <v>31</v>
      </c>
      <c r="AP749">
        <v>20</v>
      </c>
    </row>
    <row r="750" spans="35:42" x14ac:dyDescent="0.3">
      <c r="AI750">
        <v>3</v>
      </c>
      <c r="AJ750" t="s">
        <v>659</v>
      </c>
      <c r="AK750" t="s">
        <v>186</v>
      </c>
      <c r="AL750" t="str">
        <f t="shared" si="116"/>
        <v>نگهبانساير واحدها</v>
      </c>
      <c r="AN750">
        <v>276</v>
      </c>
      <c r="AO750">
        <v>23</v>
      </c>
      <c r="AP750">
        <v>15</v>
      </c>
    </row>
    <row r="753" spans="35:42" ht="14.4" customHeight="1" x14ac:dyDescent="0.3">
      <c r="AI753" t="s">
        <v>58</v>
      </c>
      <c r="AJ753" t="s">
        <v>180</v>
      </c>
      <c r="AK753" t="s">
        <v>179</v>
      </c>
      <c r="AL753" t="str">
        <f>AJ753&amp;AK753</f>
        <v>عناوين پست هاي سازمانيمحل خدمت</v>
      </c>
      <c r="AM753" t="s">
        <v>174</v>
      </c>
      <c r="AN753" t="s">
        <v>175</v>
      </c>
      <c r="AO753" t="s">
        <v>176</v>
      </c>
      <c r="AP753" t="s">
        <v>176</v>
      </c>
    </row>
    <row r="754" spans="35:42" x14ac:dyDescent="0.3">
      <c r="AO754" t="s">
        <v>177</v>
      </c>
      <c r="AP754" t="s">
        <v>178</v>
      </c>
    </row>
    <row r="755" spans="35:42" ht="15" customHeight="1" x14ac:dyDescent="0.3">
      <c r="AM755" t="s">
        <v>660</v>
      </c>
    </row>
    <row r="756" spans="35:42" x14ac:dyDescent="0.3">
      <c r="AI756">
        <v>1</v>
      </c>
      <c r="AJ756" t="s">
        <v>662</v>
      </c>
      <c r="AK756" t="s">
        <v>661</v>
      </c>
      <c r="AL756" t="str">
        <f t="shared" ref="AL756:AL760" si="117">AJ756&amp;AK756</f>
        <v>تكنسينبخش آنژيوگرافي</v>
      </c>
      <c r="AN756">
        <v>744</v>
      </c>
      <c r="AO756">
        <v>62</v>
      </c>
      <c r="AP756">
        <v>40</v>
      </c>
    </row>
    <row r="757" spans="35:42" x14ac:dyDescent="0.3">
      <c r="AI757">
        <v>2</v>
      </c>
      <c r="AJ757" t="s">
        <v>663</v>
      </c>
      <c r="AK757" t="s">
        <v>270</v>
      </c>
      <c r="AL757" t="str">
        <f t="shared" si="117"/>
        <v>زباله سوزبيمارستان ها و مراكز آموزشي درماني</v>
      </c>
      <c r="AN757">
        <v>744</v>
      </c>
      <c r="AO757">
        <v>62</v>
      </c>
      <c r="AP757">
        <v>40</v>
      </c>
    </row>
    <row r="758" spans="35:42" x14ac:dyDescent="0.3">
      <c r="AI758">
        <v>3</v>
      </c>
      <c r="AJ758" t="s">
        <v>664</v>
      </c>
      <c r="AK758" t="s">
        <v>250</v>
      </c>
      <c r="AL758" t="str">
        <f t="shared" si="117"/>
        <v>ساير مشاغلمركز توانبخشي و روانپزشكي شهيد مدرس و مركز آموزشي درماني فارابي</v>
      </c>
      <c r="AN758">
        <v>840</v>
      </c>
      <c r="AO758">
        <v>70</v>
      </c>
      <c r="AP758">
        <v>45</v>
      </c>
    </row>
    <row r="759" spans="35:42" x14ac:dyDescent="0.3">
      <c r="AI759">
        <v>4</v>
      </c>
      <c r="AJ759" t="s">
        <v>664</v>
      </c>
      <c r="AK759" t="s">
        <v>665</v>
      </c>
      <c r="AL759" t="str">
        <f t="shared" si="117"/>
        <v>ساير مشاغلبخشهاي رواني و سوختگي كه با بيماران ارتباط مستقيم دارند</v>
      </c>
      <c r="AN759">
        <v>552</v>
      </c>
      <c r="AO759">
        <v>46</v>
      </c>
      <c r="AP759">
        <v>30</v>
      </c>
    </row>
    <row r="760" spans="35:42" x14ac:dyDescent="0.3">
      <c r="AI760">
        <v>5</v>
      </c>
      <c r="AJ760" t="s">
        <v>664</v>
      </c>
      <c r="AK760" t="s">
        <v>666</v>
      </c>
      <c r="AL760" t="str">
        <f t="shared" si="117"/>
        <v>ساير مشاغلبخشهاي عفوني، دياليز، اتاق عمل، بيهوشي و مبارزه با سرطان</v>
      </c>
      <c r="AN760">
        <v>552</v>
      </c>
      <c r="AO760">
        <v>46</v>
      </c>
      <c r="AP760">
        <v>30</v>
      </c>
    </row>
    <row r="762" spans="35:42" x14ac:dyDescent="0.3">
      <c r="AI762">
        <v>6</v>
      </c>
      <c r="AJ762" t="s">
        <v>668</v>
      </c>
      <c r="AK762" t="s">
        <v>667</v>
      </c>
      <c r="AL762" t="str">
        <f t="shared" ref="AL762:AL765" si="118">AJ762&amp;AK762</f>
        <v>باشند، نظير: كارشناس/كاردان تغذيه ،كارشناس/كاردان بهداشت محيط و كارشناس/كاردان بهداشت حرفه ايآزمايشگاه هاي آموزشي دانشكده ها</v>
      </c>
      <c r="AN762">
        <v>552</v>
      </c>
      <c r="AO762">
        <v>46</v>
      </c>
      <c r="AP762">
        <v>30</v>
      </c>
    </row>
    <row r="763" spans="35:42" x14ac:dyDescent="0.3">
      <c r="AI763">
        <v>7</v>
      </c>
      <c r="AJ763" t="s">
        <v>670</v>
      </c>
      <c r="AK763" t="s">
        <v>669</v>
      </c>
      <c r="AL763" t="str">
        <f t="shared" si="118"/>
        <v>كاركنان اداري و ماليآزمايشگاه هاي بيمارستانها و مراكز آموزشي درماني</v>
      </c>
      <c r="AN763">
        <v>180</v>
      </c>
      <c r="AO763">
        <v>15</v>
      </c>
      <c r="AP763">
        <v>10</v>
      </c>
    </row>
    <row r="764" spans="35:42" x14ac:dyDescent="0.3">
      <c r="AI764">
        <v>8</v>
      </c>
      <c r="AJ764" t="s">
        <v>670</v>
      </c>
      <c r="AK764" t="s">
        <v>724</v>
      </c>
      <c r="AL764" t="str">
        <f t="shared" si="118"/>
        <v>كاركنان اداري و ماليساير آزمايشگاه ها به غير ازآزمايشگاه هاي بيمارستانها و مراكز آموزشي درماني</v>
      </c>
      <c r="AN764">
        <v>96</v>
      </c>
      <c r="AO764">
        <v>8</v>
      </c>
      <c r="AP764">
        <v>5</v>
      </c>
    </row>
    <row r="765" spans="35:42" x14ac:dyDescent="0.3">
      <c r="AI765">
        <v>9</v>
      </c>
      <c r="AJ765" t="s">
        <v>671</v>
      </c>
      <c r="AK765" t="s">
        <v>725</v>
      </c>
      <c r="AL765" t="str">
        <f t="shared" si="118"/>
        <v>كليه مشاغل پيراپزشكي كه در جداول فوق به آن اشاره نگرديده استكليه بخشهاي بيمارستانها و مراكز آموزشي درماني سوانح و سوختگي و</v>
      </c>
      <c r="AN765">
        <v>1000</v>
      </c>
      <c r="AO765">
        <v>85</v>
      </c>
      <c r="AP765">
        <v>55</v>
      </c>
    </row>
    <row r="767" spans="35:42" x14ac:dyDescent="0.3">
      <c r="AI767">
        <v>10</v>
      </c>
      <c r="AJ767" t="s">
        <v>671</v>
      </c>
      <c r="AK767" t="s">
        <v>672</v>
      </c>
      <c r="AL767" t="str">
        <f t="shared" ref="AL767:AL768" si="119">AJ767&amp;AK767</f>
        <v>كليه مشاغل پيراپزشكي كه در جداول فوق به آن اشاره نگرديده استبخشهاي عفوني، دياليز، اتاق عمل، بيهوشي و مبارزه با سرطان بيمارستانها و مراكز آموزشي درماني كه مستقيماً با بيماران در تماس هستند</v>
      </c>
      <c r="AN767">
        <v>840</v>
      </c>
      <c r="AO767">
        <v>70</v>
      </c>
      <c r="AP767">
        <v>45</v>
      </c>
    </row>
    <row r="768" spans="35:42" x14ac:dyDescent="0.3">
      <c r="AI768">
        <v>11</v>
      </c>
      <c r="AJ768" t="s">
        <v>671</v>
      </c>
      <c r="AK768" t="s">
        <v>679</v>
      </c>
      <c r="AL768" t="str">
        <f t="shared" si="119"/>
        <v>كليه مشاغل پيراپزشكي كه در جداول فوق به آن اشاره نگرديده استبخشهاي گوش و حلق و بيني، مغز و اعصاب، جراحي عمومي و كودكان ،اورژانس، زنان و زايمان ،ICU، CCU و ساير بخشهاي بيمارستانها و مراكز آموزشي درماني كه مستقيماً با بيماران در ارتباط هستند</v>
      </c>
      <c r="AN768">
        <v>648</v>
      </c>
      <c r="AO768">
        <v>54</v>
      </c>
      <c r="AP768">
        <v>35</v>
      </c>
    </row>
    <row r="771" spans="35:42" x14ac:dyDescent="0.3">
      <c r="AM771" t="s">
        <v>673</v>
      </c>
    </row>
    <row r="772" spans="35:42" ht="14.4" customHeight="1" x14ac:dyDescent="0.3">
      <c r="AI772" t="s">
        <v>58</v>
      </c>
      <c r="AJ772" t="s">
        <v>180</v>
      </c>
      <c r="AK772" t="s">
        <v>179</v>
      </c>
      <c r="AL772" t="str">
        <f>AJ772&amp;AK772</f>
        <v>عناوين پست هاي سازمانيمحل خدمت</v>
      </c>
      <c r="AM772" t="s">
        <v>174</v>
      </c>
      <c r="AN772" t="s">
        <v>175</v>
      </c>
      <c r="AO772" t="s">
        <v>176</v>
      </c>
      <c r="AP772" t="s">
        <v>176</v>
      </c>
    </row>
    <row r="773" spans="35:42" x14ac:dyDescent="0.3">
      <c r="AO773" t="s">
        <v>177</v>
      </c>
      <c r="AP773" t="s">
        <v>178</v>
      </c>
    </row>
    <row r="774" spans="35:42" ht="15" customHeight="1" x14ac:dyDescent="0.3">
      <c r="AO774" t="s">
        <v>660</v>
      </c>
    </row>
    <row r="775" spans="35:42" x14ac:dyDescent="0.3">
      <c r="AI775">
        <v>12</v>
      </c>
      <c r="AJ775" t="s">
        <v>674</v>
      </c>
      <c r="AK775" t="s">
        <v>275</v>
      </c>
      <c r="AL775" t="str">
        <f t="shared" ref="AL775:AL779" si="120">AJ775&amp;AK775</f>
        <v>مأمور پرورش حيواناتلانه حيوانات دانشكده ها</v>
      </c>
      <c r="AN775">
        <v>552</v>
      </c>
      <c r="AO775">
        <v>46</v>
      </c>
      <c r="AP775">
        <v>30</v>
      </c>
    </row>
    <row r="776" spans="35:42" x14ac:dyDescent="0.3">
      <c r="AI776">
        <v>13</v>
      </c>
      <c r="AJ776" t="s">
        <v>675</v>
      </c>
      <c r="AK776" t="s">
        <v>182</v>
      </c>
      <c r="AL776" t="str">
        <f t="shared" si="120"/>
        <v>متصديان مشاغل اداري و مالي (رسته اداري و مالي)بيمارستانها و مراكز آموزشي درماني</v>
      </c>
      <c r="AN776">
        <v>96</v>
      </c>
      <c r="AO776">
        <v>8</v>
      </c>
      <c r="AP776">
        <v>5</v>
      </c>
    </row>
    <row r="777" spans="35:42" x14ac:dyDescent="0.3">
      <c r="AI777">
        <v>14</v>
      </c>
      <c r="AJ777" t="s">
        <v>676</v>
      </c>
      <c r="AK777" t="s">
        <v>383</v>
      </c>
      <c r="AL777" t="str">
        <f t="shared" si="120"/>
        <v>مسئول مواد اعتياد آور و الكلمعاونت غذا و دارو</v>
      </c>
      <c r="AN777">
        <v>180</v>
      </c>
      <c r="AO777">
        <v>15</v>
      </c>
      <c r="AP777">
        <v>10</v>
      </c>
    </row>
    <row r="778" spans="35:42" x14ac:dyDescent="0.3">
      <c r="AI778">
        <v>15</v>
      </c>
      <c r="AJ778" t="s">
        <v>677</v>
      </c>
      <c r="AK778" t="s">
        <v>268</v>
      </c>
      <c r="AL778" t="str">
        <f t="shared" si="120"/>
        <v>نقاش ساختمانمراكز بهداشتي و درماني، بيمارستانها و مراكز آموزشي درماني</v>
      </c>
      <c r="AN778">
        <v>372</v>
      </c>
      <c r="AO778">
        <v>31</v>
      </c>
      <c r="AP778">
        <v>20</v>
      </c>
    </row>
    <row r="779" spans="35:42" x14ac:dyDescent="0.3">
      <c r="AI779">
        <v>16</v>
      </c>
      <c r="AJ779" t="s">
        <v>677</v>
      </c>
      <c r="AK779" t="s">
        <v>186</v>
      </c>
      <c r="AL779" t="str">
        <f t="shared" si="120"/>
        <v>نقاش ساختمانساير واحدها</v>
      </c>
      <c r="AN779">
        <v>276</v>
      </c>
      <c r="AO779">
        <v>23</v>
      </c>
      <c r="AP779">
        <v>15</v>
      </c>
    </row>
  </sheetData>
  <autoFilter ref="A1:AQ780" xr:uid="{43780810-E604-4A9B-A685-50BC9DEA49FE}">
    <filterColumn colId="7" showButton="0"/>
    <filterColumn colId="8" showButton="0"/>
    <filterColumn colId="9" showButton="0"/>
    <filterColumn colId="10" showButton="0"/>
    <filterColumn colId="12" showButton="0"/>
    <filterColumn colId="13" showButton="0"/>
  </autoFilter>
  <mergeCells count="18">
    <mergeCell ref="R1:R2"/>
    <mergeCell ref="S1:S2"/>
    <mergeCell ref="F3:F9"/>
    <mergeCell ref="M1:O1"/>
    <mergeCell ref="H1:L1"/>
    <mergeCell ref="P1:P2"/>
    <mergeCell ref="B52:E52"/>
    <mergeCell ref="B28:G28"/>
    <mergeCell ref="C77:D77"/>
    <mergeCell ref="C86:D86"/>
    <mergeCell ref="Q1:Q2"/>
    <mergeCell ref="A13:H13"/>
    <mergeCell ref="B15:B17"/>
    <mergeCell ref="B18:B20"/>
    <mergeCell ref="B21:B23"/>
    <mergeCell ref="A15:A17"/>
    <mergeCell ref="A18:A20"/>
    <mergeCell ref="A21:A23"/>
  </mergeCells>
  <phoneticPr fontId="4" type="noConversion"/>
  <dataValidations count="1">
    <dataValidation type="list" allowBlank="1" showInputMessage="1" showErrorMessage="1" sqref="J3:J5" xr:uid="{258FE49F-3CB9-478B-B2AF-2D96811391B1}">
      <formula1>$A$3:$A$9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محاسبات هیات علمی</vt:lpstr>
      <vt:lpstr>هیات علمی</vt:lpstr>
      <vt:lpstr>ضریب کا</vt:lpstr>
      <vt:lpstr>محاسبات پرسنل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mhmd7</dc:creator>
  <cp:lastModifiedBy>mhmd</cp:lastModifiedBy>
  <dcterms:created xsi:type="dcterms:W3CDTF">2024-03-19T18:31:55Z</dcterms:created>
  <dcterms:modified xsi:type="dcterms:W3CDTF">2026-06-21T14:18:42Z</dcterms:modified>
</cp:coreProperties>
</file>